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docProps/custom.xml" ContentType="application/vnd.openxmlformats-officedocument.custom-properties+xml"/>
  <Override PartName="/xl/activeX/activeX2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lman\Desktop\Controlled vs non controlled reporting\"/>
    </mc:Choice>
  </mc:AlternateContent>
  <xr:revisionPtr revIDLastSave="0" documentId="13_ncr:1_{7A4665C7-69A4-43CA-8CD3-40E33F42E2E9}" xr6:coauthVersionLast="44" xr6:coauthVersionMax="44" xr10:uidLastSave="{00000000-0000-0000-0000-000000000000}"/>
  <bookViews>
    <workbookView xWindow="28680" yWindow="-120" windowWidth="29040" windowHeight="15840" tabRatio="633" xr2:uid="{00000000-000D-0000-FFFF-FFFF00000000}"/>
  </bookViews>
  <sheets>
    <sheet name="COVER" sheetId="9" r:id="rId1"/>
    <sheet name="EXHIBIT A" sheetId="1" r:id="rId2"/>
    <sheet name="EXHIBIT B" sheetId="2" r:id="rId3"/>
    <sheet name="SCH B2 &amp; B3" sheetId="4" r:id="rId4"/>
    <sheet name="SCH B2 &amp; B3 (prior yr)" sheetId="10" state="hidden" r:id="rId5"/>
    <sheet name="SCH B2 &amp; B3 (compare)" sheetId="11" r:id="rId6"/>
    <sheet name="SCH B4 &amp; B5" sheetId="6" r:id="rId7"/>
    <sheet name="SCH B6 &amp; B7" sheetId="7" r:id="rId8"/>
    <sheet name="COST PER PT" sheetId="8" r:id="rId9"/>
  </sheets>
  <definedNames>
    <definedName name="BOTTCOST">'SCH B2 &amp; B3'!$E$74:$E$74</definedName>
    <definedName name="COLDCOST">'SCH B2 &amp; B3'!#REF!</definedName>
    <definedName name="DELCOST">'SCH B2 &amp; B3'!$L$74:$L$74</definedName>
    <definedName name="IC_Selling">'SCH B2 &amp; B3'!$O$74</definedName>
    <definedName name="_xlnm.Print_Area" localSheetId="8">'COST PER PT'!$A$1:$T$26</definedName>
    <definedName name="_xlnm.Print_Area" localSheetId="0">COVER!$A$1:$J$73</definedName>
    <definedName name="_xlnm.Print_Area" localSheetId="1">'EXHIBIT A'!$A$5:$G$70</definedName>
    <definedName name="_xlnm.Print_Area" localSheetId="2">'EXHIBIT B'!$A$5:$G$69</definedName>
    <definedName name="_xlnm.Print_Area" localSheetId="3">'SCH B2 &amp; B3'!$P$1:$U$74</definedName>
    <definedName name="_xlnm.Print_Area" localSheetId="6">'SCH B4 &amp; B5'!$A$1:$F$45</definedName>
    <definedName name="_xlnm.Print_Area" localSheetId="7">'SCH B6 &amp; B7'!$A$2:$F$49</definedName>
    <definedName name="_xlnm.Print_Titles" localSheetId="3">'SCH B2 &amp; B3'!$A:$B</definedName>
    <definedName name="RECCOST">'SCH B2 &amp; B3'!$C$74:$C$74</definedName>
    <definedName name="SELLCOST">'SCH B2 &amp; B3'!$N$74:$N$74</definedName>
    <definedName name="STDCOST">'SCH B2 &amp; B3'!$D$74:$D$74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2" l="1"/>
  <c r="G63" i="2"/>
  <c r="G62" i="2"/>
  <c r="F63" i="2"/>
  <c r="F62" i="2"/>
  <c r="F53" i="2"/>
  <c r="E53" i="2"/>
  <c r="K89" i="4"/>
  <c r="K88" i="4"/>
  <c r="O84" i="4"/>
  <c r="N84" i="4"/>
  <c r="M84" i="4"/>
  <c r="L84" i="4"/>
  <c r="K84" i="4"/>
  <c r="J84" i="4"/>
  <c r="I84" i="4"/>
  <c r="H84" i="4"/>
  <c r="G84" i="4"/>
  <c r="F84" i="4"/>
  <c r="E84" i="4"/>
  <c r="D84" i="4"/>
  <c r="O83" i="4"/>
  <c r="N83" i="4"/>
  <c r="N85" i="4" s="1"/>
  <c r="M83" i="4"/>
  <c r="M85" i="4" s="1"/>
  <c r="L83" i="4"/>
  <c r="L85" i="4" s="1"/>
  <c r="K83" i="4"/>
  <c r="J83" i="4"/>
  <c r="I83" i="4"/>
  <c r="I85" i="4" s="1"/>
  <c r="H83" i="4"/>
  <c r="H85" i="4" s="1"/>
  <c r="G83" i="4"/>
  <c r="F83" i="4"/>
  <c r="F85" i="4" s="1"/>
  <c r="E83" i="4"/>
  <c r="E85" i="4" s="1"/>
  <c r="D83" i="4"/>
  <c r="D85" i="4" s="1"/>
  <c r="O85" i="4"/>
  <c r="K85" i="4"/>
  <c r="J85" i="4"/>
  <c r="G85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C83" i="4" s="1"/>
  <c r="G53" i="2" l="1"/>
  <c r="K90" i="4"/>
  <c r="C84" i="4"/>
  <c r="C85" i="4"/>
  <c r="F42" i="2" l="1"/>
  <c r="E42" i="2"/>
  <c r="F40" i="2"/>
  <c r="E40" i="2"/>
  <c r="E34" i="2"/>
  <c r="F34" i="2" s="1"/>
  <c r="G39" i="2"/>
  <c r="G38" i="2"/>
  <c r="G37" i="2"/>
  <c r="G36" i="2"/>
  <c r="G35" i="2"/>
  <c r="G33" i="2"/>
  <c r="G32" i="2"/>
  <c r="E29" i="2"/>
  <c r="F29" i="2"/>
  <c r="G26" i="2"/>
  <c r="G25" i="2"/>
  <c r="F27" i="2"/>
  <c r="E27" i="2"/>
  <c r="E22" i="2"/>
  <c r="F22" i="2"/>
  <c r="G21" i="2"/>
  <c r="G20" i="2"/>
  <c r="G19" i="2"/>
  <c r="G18" i="2"/>
  <c r="G17" i="2"/>
  <c r="G16" i="2"/>
  <c r="G15" i="2"/>
  <c r="G14" i="2"/>
  <c r="G13" i="2"/>
  <c r="G34" i="2" l="1"/>
  <c r="C57" i="11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X61" i="4"/>
  <c r="Y61" i="4" l="1"/>
  <c r="Y62" i="4" s="1"/>
  <c r="U77" i="10" l="1"/>
  <c r="U72" i="10"/>
  <c r="U71" i="10"/>
  <c r="U70" i="10"/>
  <c r="X61" i="10"/>
  <c r="T61" i="10"/>
  <c r="S61" i="10"/>
  <c r="R61" i="10"/>
  <c r="Q61" i="10"/>
  <c r="N61" i="10"/>
  <c r="J61" i="10"/>
  <c r="I61" i="10"/>
  <c r="H61" i="10"/>
  <c r="G61" i="10"/>
  <c r="F61" i="10"/>
  <c r="E61" i="10"/>
  <c r="D61" i="10"/>
  <c r="C61" i="10"/>
  <c r="U60" i="10"/>
  <c r="U59" i="10"/>
  <c r="U58" i="10"/>
  <c r="U56" i="10"/>
  <c r="U55" i="10"/>
  <c r="U54" i="10"/>
  <c r="U53" i="10"/>
  <c r="U52" i="10"/>
  <c r="U51" i="10"/>
  <c r="U50" i="10"/>
  <c r="Y49" i="10"/>
  <c r="Y48" i="10"/>
  <c r="U48" i="10"/>
  <c r="Y47" i="10"/>
  <c r="U47" i="10"/>
  <c r="Y46" i="10"/>
  <c r="U46" i="10"/>
  <c r="Y45" i="10"/>
  <c r="U45" i="10"/>
  <c r="Y44" i="10"/>
  <c r="U44" i="10"/>
  <c r="Y43" i="10"/>
  <c r="U43" i="10"/>
  <c r="Y42" i="10"/>
  <c r="U42" i="10" s="1"/>
  <c r="Y41" i="10"/>
  <c r="U41" i="10"/>
  <c r="Y40" i="10"/>
  <c r="U40" i="10" s="1"/>
  <c r="W40" i="10" s="1"/>
  <c r="Y39" i="10"/>
  <c r="U39" i="10" s="1"/>
  <c r="Y38" i="10"/>
  <c r="U38" i="10"/>
  <c r="Y37" i="10"/>
  <c r="U37" i="10" s="1"/>
  <c r="Y36" i="10"/>
  <c r="U36" i="10"/>
  <c r="Y35" i="10"/>
  <c r="U35" i="10"/>
  <c r="Y34" i="10"/>
  <c r="U34" i="10"/>
  <c r="Y33" i="10"/>
  <c r="U33" i="10"/>
  <c r="Y32" i="10"/>
  <c r="U32" i="10" s="1"/>
  <c r="Y31" i="10"/>
  <c r="U31" i="10"/>
  <c r="Y30" i="10"/>
  <c r="U30" i="10"/>
  <c r="Y29" i="10"/>
  <c r="U29" i="10"/>
  <c r="Y28" i="10"/>
  <c r="U28" i="10"/>
  <c r="Y27" i="10"/>
  <c r="U27" i="10" s="1"/>
  <c r="Y26" i="10"/>
  <c r="U26" i="10" s="1"/>
  <c r="Y25" i="10"/>
  <c r="U25" i="10" s="1"/>
  <c r="Y24" i="10"/>
  <c r="U24" i="10"/>
  <c r="Y23" i="10"/>
  <c r="U23" i="10"/>
  <c r="Y22" i="10"/>
  <c r="U22" i="10" s="1"/>
  <c r="Y21" i="10"/>
  <c r="U21" i="10" s="1"/>
  <c r="Y20" i="10"/>
  <c r="U20" i="10"/>
  <c r="Y19" i="10"/>
  <c r="U19" i="10"/>
  <c r="Y18" i="10"/>
  <c r="U18" i="10" s="1"/>
  <c r="Y17" i="10"/>
  <c r="U17" i="10" s="1"/>
  <c r="Y16" i="10"/>
  <c r="U16" i="10" s="1"/>
  <c r="Y15" i="10"/>
  <c r="U15" i="10" s="1"/>
  <c r="Y14" i="10"/>
  <c r="U14" i="10"/>
  <c r="Y13" i="10"/>
  <c r="U12" i="10"/>
  <c r="P61" i="10" l="1"/>
  <c r="P74" i="10" s="1"/>
  <c r="U57" i="10"/>
  <c r="Y61" i="10"/>
  <c r="Y62" i="10" s="1"/>
  <c r="M61" i="10"/>
  <c r="O61" i="10"/>
  <c r="L61" i="10"/>
  <c r="U13" i="10"/>
  <c r="U61" i="10" l="1"/>
  <c r="W61" i="10" s="1"/>
  <c r="U49" i="10"/>
  <c r="W49" i="10" s="1"/>
  <c r="U64" i="10" l="1"/>
  <c r="Q74" i="10"/>
  <c r="S74" i="10" l="1"/>
  <c r="R74" i="10"/>
  <c r="U65" i="10"/>
  <c r="T74" i="10" l="1"/>
  <c r="C74" i="10"/>
  <c r="L74" i="10"/>
  <c r="I74" i="10"/>
  <c r="U66" i="10"/>
  <c r="H74" i="10"/>
  <c r="J74" i="10"/>
  <c r="N74" i="10"/>
  <c r="O74" i="10" l="1"/>
  <c r="M74" i="10"/>
  <c r="D74" i="10"/>
  <c r="G74" i="10"/>
  <c r="F74" i="10"/>
  <c r="U67" i="10"/>
  <c r="E74" i="10"/>
  <c r="U68" i="10"/>
  <c r="U74" i="10" l="1"/>
  <c r="AI77" i="11"/>
  <c r="AI72" i="11"/>
  <c r="AI71" i="11"/>
  <c r="AI60" i="11"/>
  <c r="AI59" i="11"/>
  <c r="AI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N72" i="11"/>
  <c r="AQ55" i="11"/>
  <c r="AM55" i="11"/>
  <c r="AM49" i="11"/>
  <c r="BG55" i="11"/>
  <c r="BG49" i="11"/>
  <c r="AM72" i="11" l="1"/>
  <c r="U72" i="4" l="1"/>
  <c r="F69" i="1"/>
  <c r="F64" i="1"/>
  <c r="F58" i="1"/>
  <c r="F35" i="1"/>
  <c r="F65" i="1" l="1"/>
  <c r="G70" i="1" s="1"/>
  <c r="AQ24" i="11" l="1"/>
  <c r="AQ29" i="11"/>
  <c r="AQ45" i="11"/>
  <c r="BK14" i="11"/>
  <c r="BK20" i="11"/>
  <c r="BK24" i="11"/>
  <c r="BK29" i="11"/>
  <c r="BK30" i="11"/>
  <c r="BK31" i="11"/>
  <c r="BK34" i="11"/>
  <c r="BK35" i="11"/>
  <c r="BK36" i="11"/>
  <c r="BK38" i="11"/>
  <c r="BK40" i="11"/>
  <c r="BK41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G14" i="11"/>
  <c r="BG19" i="11"/>
  <c r="BG20" i="11"/>
  <c r="BG29" i="11"/>
  <c r="BG35" i="11"/>
  <c r="BG40" i="11"/>
  <c r="BG45" i="11"/>
  <c r="BG46" i="11"/>
  <c r="BG47" i="11"/>
  <c r="BG48" i="11"/>
  <c r="BG58" i="11"/>
  <c r="BG59" i="11"/>
  <c r="AU13" i="11"/>
  <c r="AU14" i="11"/>
  <c r="AQ19" i="11"/>
  <c r="AQ20" i="11"/>
  <c r="AQ23" i="11"/>
  <c r="AQ30" i="11"/>
  <c r="AQ31" i="11"/>
  <c r="AQ34" i="11"/>
  <c r="AQ35" i="11"/>
  <c r="AQ38" i="11"/>
  <c r="AQ43" i="11"/>
  <c r="AQ46" i="11"/>
  <c r="AQ47" i="11"/>
  <c r="AQ48" i="11"/>
  <c r="AQ50" i="11"/>
  <c r="AQ51" i="11"/>
  <c r="AQ52" i="11"/>
  <c r="AQ53" i="11"/>
  <c r="AQ54" i="11"/>
  <c r="AQ56" i="11"/>
  <c r="AQ57" i="11"/>
  <c r="AQ58" i="11"/>
  <c r="AQ59" i="11"/>
  <c r="AQ60" i="11"/>
  <c r="AM14" i="11"/>
  <c r="AM20" i="11"/>
  <c r="AM29" i="11"/>
  <c r="AM31" i="11"/>
  <c r="AM35" i="11"/>
  <c r="AM40" i="11"/>
  <c r="AM44" i="11"/>
  <c r="AM45" i="11"/>
  <c r="AM47" i="11"/>
  <c r="AM48" i="11"/>
  <c r="AM50" i="11"/>
  <c r="AM51" i="11"/>
  <c r="AM52" i="11"/>
  <c r="AM53" i="11"/>
  <c r="AM54" i="11"/>
  <c r="AM56" i="11"/>
  <c r="AM58" i="11"/>
  <c r="AM59" i="11"/>
  <c r="AM60" i="11"/>
  <c r="AE14" i="11"/>
  <c r="AE20" i="11"/>
  <c r="AE22" i="11"/>
  <c r="AE24" i="11"/>
  <c r="AE27" i="11"/>
  <c r="AE29" i="11"/>
  <c r="AE34" i="11"/>
  <c r="AE35" i="11"/>
  <c r="AE37" i="11"/>
  <c r="AE38" i="11"/>
  <c r="AE39" i="11"/>
  <c r="AE40" i="11"/>
  <c r="AE41" i="11"/>
  <c r="AE43" i="11"/>
  <c r="AE44" i="11"/>
  <c r="AE45" i="11"/>
  <c r="AE46" i="11"/>
  <c r="AE47" i="11"/>
  <c r="AE48" i="11"/>
  <c r="AE49" i="11"/>
  <c r="AE50" i="11"/>
  <c r="AE51" i="11"/>
  <c r="AE52" i="11"/>
  <c r="AE54" i="11"/>
  <c r="AE55" i="11"/>
  <c r="AE56" i="11"/>
  <c r="AE57" i="11"/>
  <c r="AE58" i="11"/>
  <c r="AE59" i="11"/>
  <c r="AE60" i="11"/>
  <c r="K14" i="11"/>
  <c r="K20" i="11"/>
  <c r="K22" i="11"/>
  <c r="K23" i="11"/>
  <c r="K24" i="11"/>
  <c r="K27" i="11"/>
  <c r="K29" i="11"/>
  <c r="K34" i="11"/>
  <c r="K35" i="11"/>
  <c r="K37" i="11"/>
  <c r="K38" i="11"/>
  <c r="K40" i="11"/>
  <c r="K41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G14" i="11"/>
  <c r="G20" i="11"/>
  <c r="G22" i="11"/>
  <c r="G24" i="11"/>
  <c r="G29" i="11"/>
  <c r="G34" i="11"/>
  <c r="G35" i="11"/>
  <c r="G36" i="11"/>
  <c r="G38" i="11"/>
  <c r="G40" i="11"/>
  <c r="G41" i="11"/>
  <c r="G44" i="11"/>
  <c r="G45" i="11"/>
  <c r="G46" i="11"/>
  <c r="G47" i="11"/>
  <c r="G48" i="11"/>
  <c r="G50" i="11"/>
  <c r="G51" i="11"/>
  <c r="G52" i="11"/>
  <c r="G53" i="11"/>
  <c r="G54" i="11"/>
  <c r="G55" i="11"/>
  <c r="G56" i="11"/>
  <c r="G57" i="11"/>
  <c r="G58" i="11"/>
  <c r="G59" i="11"/>
  <c r="G60" i="11"/>
  <c r="C14" i="11"/>
  <c r="C20" i="11"/>
  <c r="C24" i="11"/>
  <c r="C27" i="11"/>
  <c r="C29" i="11"/>
  <c r="C31" i="11"/>
  <c r="C34" i="11"/>
  <c r="C35" i="11"/>
  <c r="C36" i="11"/>
  <c r="C40" i="11"/>
  <c r="C41" i="11"/>
  <c r="C44" i="11"/>
  <c r="C45" i="11"/>
  <c r="C47" i="11"/>
  <c r="C48" i="11"/>
  <c r="C50" i="11"/>
  <c r="C51" i="11"/>
  <c r="C52" i="11"/>
  <c r="C53" i="11"/>
  <c r="C54" i="11"/>
  <c r="C55" i="11"/>
  <c r="C56" i="11"/>
  <c r="C58" i="11"/>
  <c r="C59" i="11"/>
  <c r="C60" i="11"/>
  <c r="BG30" i="11" l="1"/>
  <c r="BG60" i="11"/>
  <c r="AE42" i="11"/>
  <c r="BG50" i="11"/>
  <c r="P61" i="4" l="1"/>
  <c r="P64" i="4" s="1"/>
  <c r="BK26" i="11"/>
  <c r="BK17" i="11"/>
  <c r="BG51" i="11"/>
  <c r="BG34" i="11"/>
  <c r="BG38" i="11"/>
  <c r="BG24" i="11"/>
  <c r="BG18" i="11"/>
  <c r="BG43" i="11"/>
  <c r="BG36" i="11"/>
  <c r="BG25" i="11"/>
  <c r="BG32" i="11"/>
  <c r="BK27" i="11"/>
  <c r="BG37" i="11"/>
  <c r="BK37" i="11"/>
  <c r="BK25" i="11"/>
  <c r="BG53" i="11"/>
  <c r="BG16" i="11"/>
  <c r="BK32" i="11"/>
  <c r="BK42" i="11"/>
  <c r="BK23" i="11"/>
  <c r="BG44" i="11"/>
  <c r="BG56" i="11"/>
  <c r="BK16" i="11"/>
  <c r="BG23" i="11"/>
  <c r="BK39" i="11"/>
  <c r="BG27" i="11"/>
  <c r="BG41" i="11"/>
  <c r="BG33" i="11"/>
  <c r="BG39" i="11"/>
  <c r="BK19" i="11"/>
  <c r="BG52" i="11"/>
  <c r="BG17" i="11"/>
  <c r="BK33" i="11"/>
  <c r="BG57" i="11"/>
  <c r="BG42" i="11"/>
  <c r="BG54" i="11"/>
  <c r="BG21" i="11"/>
  <c r="BK15" i="11"/>
  <c r="BK21" i="11"/>
  <c r="BK28" i="11"/>
  <c r="BG22" i="11"/>
  <c r="BG15" i="11"/>
  <c r="BG31" i="11"/>
  <c r="BG28" i="11"/>
  <c r="BG13" i="11"/>
  <c r="BG26" i="11"/>
  <c r="BK22" i="11"/>
  <c r="BK18" i="11"/>
  <c r="K15" i="11"/>
  <c r="AM38" i="11"/>
  <c r="AM28" i="11"/>
  <c r="K30" i="11"/>
  <c r="K32" i="11"/>
  <c r="AM17" i="11"/>
  <c r="AM37" i="11"/>
  <c r="AM33" i="11"/>
  <c r="G43" i="11"/>
  <c r="AE25" i="11"/>
  <c r="G42" i="11"/>
  <c r="AM42" i="11"/>
  <c r="G37" i="11"/>
  <c r="K21" i="11"/>
  <c r="K42" i="11"/>
  <c r="G16" i="11"/>
  <c r="K18" i="11"/>
  <c r="G19" i="11"/>
  <c r="AM43" i="11"/>
  <c r="G26" i="11"/>
  <c r="G31" i="11"/>
  <c r="G28" i="11"/>
  <c r="G32" i="11"/>
  <c r="AM18" i="11"/>
  <c r="K19" i="11"/>
  <c r="AE23" i="11"/>
  <c r="G15" i="11"/>
  <c r="K16" i="11"/>
  <c r="AM24" i="11"/>
  <c r="AM30" i="11"/>
  <c r="G23" i="11"/>
  <c r="AE19" i="11"/>
  <c r="AE33" i="11"/>
  <c r="K17" i="11"/>
  <c r="G25" i="11"/>
  <c r="AM34" i="11"/>
  <c r="AM39" i="11"/>
  <c r="AE30" i="11"/>
  <c r="AM19" i="11"/>
  <c r="AE26" i="11"/>
  <c r="AE31" i="11"/>
  <c r="AM23" i="11"/>
  <c r="AE53" i="11"/>
  <c r="AM15" i="11"/>
  <c r="AM16" i="11"/>
  <c r="AM21" i="11"/>
  <c r="AM25" i="11"/>
  <c r="AE36" i="11"/>
  <c r="K25" i="11"/>
  <c r="G21" i="11"/>
  <c r="K31" i="11"/>
  <c r="K36" i="11"/>
  <c r="AM32" i="11"/>
  <c r="AE21" i="11"/>
  <c r="K28" i="11"/>
  <c r="K33" i="11"/>
  <c r="AE32" i="11"/>
  <c r="G17" i="11"/>
  <c r="AM36" i="11"/>
  <c r="AE28" i="11"/>
  <c r="K39" i="11"/>
  <c r="AE16" i="11"/>
  <c r="G49" i="11"/>
  <c r="K26" i="11"/>
  <c r="G18" i="11"/>
  <c r="AM46" i="11"/>
  <c r="G30" i="11"/>
  <c r="AE17" i="11"/>
  <c r="G39" i="11"/>
  <c r="AM41" i="11"/>
  <c r="G27" i="11"/>
  <c r="AM57" i="11"/>
  <c r="G33" i="11"/>
  <c r="AE15" i="11"/>
  <c r="AM27" i="11"/>
  <c r="AM22" i="11"/>
  <c r="AE18" i="11"/>
  <c r="AM26" i="11"/>
  <c r="C49" i="11"/>
  <c r="C33" i="11"/>
  <c r="C39" i="11"/>
  <c r="C37" i="11"/>
  <c r="C16" i="11"/>
  <c r="C18" i="11"/>
  <c r="C19" i="11"/>
  <c r="C32" i="11"/>
  <c r="C25" i="11"/>
  <c r="C22" i="11"/>
  <c r="C26" i="11"/>
  <c r="C43" i="11"/>
  <c r="C30" i="11"/>
  <c r="C42" i="11"/>
  <c r="C46" i="11"/>
  <c r="C23" i="11"/>
  <c r="C38" i="11"/>
  <c r="C21" i="11"/>
  <c r="C15" i="11"/>
  <c r="C17" i="11"/>
  <c r="C28" i="11"/>
  <c r="AM13" i="11" l="1"/>
  <c r="AE13" i="11"/>
  <c r="F77" i="6"/>
  <c r="AY19" i="11"/>
  <c r="AY35" i="11"/>
  <c r="AY43" i="11"/>
  <c r="U47" i="4"/>
  <c r="AQ28" i="11"/>
  <c r="AQ36" i="11"/>
  <c r="AQ49" i="11"/>
  <c r="E24" i="8"/>
  <c r="E19" i="8"/>
  <c r="Q19" i="8" s="1"/>
  <c r="E17" i="8"/>
  <c r="Q17" i="8" s="1"/>
  <c r="E15" i="8"/>
  <c r="Q15" i="8" s="1"/>
  <c r="E13" i="8"/>
  <c r="Q13" i="8" s="1"/>
  <c r="E11" i="8"/>
  <c r="Q11" i="8" s="1"/>
  <c r="K26" i="8"/>
  <c r="E9" i="8"/>
  <c r="I6" i="8"/>
  <c r="C6" i="8"/>
  <c r="A2" i="8"/>
  <c r="A1" i="8"/>
  <c r="S26" i="8"/>
  <c r="C12" i="11"/>
  <c r="D12" i="11"/>
  <c r="A1" i="11"/>
  <c r="BX68" i="11"/>
  <c r="BZ68" i="11" s="1"/>
  <c r="BX67" i="11"/>
  <c r="BZ67" i="11" s="1"/>
  <c r="BX66" i="11"/>
  <c r="BZ66" i="11" s="1"/>
  <c r="BX65" i="11"/>
  <c r="BZ65" i="11" s="1"/>
  <c r="BX64" i="11"/>
  <c r="BZ64" i="11" s="1"/>
  <c r="BX60" i="11"/>
  <c r="BZ60" i="11" s="1"/>
  <c r="BX59" i="11"/>
  <c r="BZ59" i="11" s="1"/>
  <c r="BX58" i="11"/>
  <c r="BZ58" i="11" s="1"/>
  <c r="BX57" i="11"/>
  <c r="BZ57" i="11" s="1"/>
  <c r="BX56" i="11"/>
  <c r="BZ56" i="11" s="1"/>
  <c r="BX55" i="11"/>
  <c r="BZ55" i="11" s="1"/>
  <c r="BX54" i="11"/>
  <c r="BZ54" i="11" s="1"/>
  <c r="BX53" i="11"/>
  <c r="BZ53" i="11" s="1"/>
  <c r="BX52" i="11"/>
  <c r="BZ52" i="11" s="1"/>
  <c r="BX51" i="11"/>
  <c r="BZ51" i="11" s="1"/>
  <c r="BX50" i="11"/>
  <c r="BZ50" i="11" s="1"/>
  <c r="BX49" i="11"/>
  <c r="BZ49" i="11" s="1"/>
  <c r="BX48" i="11"/>
  <c r="BZ48" i="11" s="1"/>
  <c r="BX47" i="11"/>
  <c r="BZ47" i="11" s="1"/>
  <c r="BX46" i="11"/>
  <c r="BZ46" i="11" s="1"/>
  <c r="BX45" i="11"/>
  <c r="BZ45" i="11" s="1"/>
  <c r="BX44" i="11"/>
  <c r="BZ44" i="11" s="1"/>
  <c r="BX43" i="11"/>
  <c r="BX42" i="11"/>
  <c r="BZ42" i="11" s="1"/>
  <c r="BX41" i="11"/>
  <c r="BZ41" i="11" s="1"/>
  <c r="BX40" i="11"/>
  <c r="BX39" i="11"/>
  <c r="BZ39" i="11" s="1"/>
  <c r="BX38" i="11"/>
  <c r="BZ38" i="11" s="1"/>
  <c r="BX37" i="11"/>
  <c r="BZ37" i="11" s="1"/>
  <c r="BX36" i="11"/>
  <c r="BZ36" i="11" s="1"/>
  <c r="BX35" i="11"/>
  <c r="BZ35" i="11" s="1"/>
  <c r="BX34" i="11"/>
  <c r="BZ34" i="11" s="1"/>
  <c r="BX33" i="11"/>
  <c r="BZ33" i="11" s="1"/>
  <c r="BX32" i="11"/>
  <c r="BZ32" i="11" s="1"/>
  <c r="BX31" i="11"/>
  <c r="BZ31" i="11" s="1"/>
  <c r="BX30" i="11"/>
  <c r="BX29" i="11"/>
  <c r="BZ29" i="11" s="1"/>
  <c r="BX28" i="11"/>
  <c r="BZ28" i="11" s="1"/>
  <c r="BX27" i="11"/>
  <c r="BZ27" i="11" s="1"/>
  <c r="BX26" i="11"/>
  <c r="BZ26" i="11" s="1"/>
  <c r="BX25" i="11"/>
  <c r="BZ25" i="11" s="1"/>
  <c r="BX24" i="11"/>
  <c r="BZ24" i="11" s="1"/>
  <c r="BX23" i="11"/>
  <c r="BZ23" i="11" s="1"/>
  <c r="BX22" i="11"/>
  <c r="BZ22" i="11" s="1"/>
  <c r="BX21" i="11"/>
  <c r="BZ21" i="11" s="1"/>
  <c r="BX20" i="11"/>
  <c r="BZ20" i="11" s="1"/>
  <c r="BX19" i="11"/>
  <c r="BZ19" i="11" s="1"/>
  <c r="BX18" i="11"/>
  <c r="BZ18" i="11" s="1"/>
  <c r="BX17" i="11"/>
  <c r="BZ17" i="11" s="1"/>
  <c r="BX16" i="11"/>
  <c r="BZ16" i="11" s="1"/>
  <c r="BX15" i="11"/>
  <c r="BZ15" i="11" s="1"/>
  <c r="BX14" i="11"/>
  <c r="BZ14" i="11" s="1"/>
  <c r="BX13" i="11"/>
  <c r="BX12" i="11"/>
  <c r="BZ12" i="11" s="1"/>
  <c r="BT67" i="11"/>
  <c r="BV67" i="11" s="1"/>
  <c r="BT66" i="11"/>
  <c r="BV66" i="11" s="1"/>
  <c r="BT65" i="11"/>
  <c r="BV65" i="11" s="1"/>
  <c r="BT64" i="11"/>
  <c r="BV64" i="11" s="1"/>
  <c r="BT60" i="11"/>
  <c r="BV60" i="11" s="1"/>
  <c r="BT59" i="11"/>
  <c r="BV59" i="11" s="1"/>
  <c r="BT58" i="11"/>
  <c r="BV58" i="11" s="1"/>
  <c r="BT57" i="11"/>
  <c r="BV57" i="11" s="1"/>
  <c r="BT56" i="11"/>
  <c r="BV56" i="11" s="1"/>
  <c r="BT55" i="11"/>
  <c r="BV55" i="11" s="1"/>
  <c r="BT54" i="11"/>
  <c r="BV54" i="11" s="1"/>
  <c r="BT53" i="11"/>
  <c r="BV53" i="11" s="1"/>
  <c r="BT52" i="11"/>
  <c r="BV52" i="11" s="1"/>
  <c r="BT51" i="11"/>
  <c r="BV51" i="11" s="1"/>
  <c r="BT50" i="11"/>
  <c r="BV50" i="11" s="1"/>
  <c r="BT49" i="11"/>
  <c r="BV49" i="11" s="1"/>
  <c r="BT48" i="11"/>
  <c r="BV48" i="11" s="1"/>
  <c r="BT47" i="11"/>
  <c r="BV47" i="11" s="1"/>
  <c r="BT46" i="11"/>
  <c r="BV46" i="11" s="1"/>
  <c r="BT45" i="11"/>
  <c r="BV45" i="11" s="1"/>
  <c r="BT44" i="11"/>
  <c r="BV44" i="11" s="1"/>
  <c r="BT43" i="11"/>
  <c r="BV43" i="11" s="1"/>
  <c r="BT42" i="11"/>
  <c r="BV42" i="11" s="1"/>
  <c r="BT41" i="11"/>
  <c r="BV41" i="11" s="1"/>
  <c r="BT40" i="11"/>
  <c r="BV40" i="11" s="1"/>
  <c r="BT39" i="11"/>
  <c r="BV39" i="11" s="1"/>
  <c r="BT38" i="11"/>
  <c r="BV38" i="11" s="1"/>
  <c r="BT37" i="11"/>
  <c r="BV37" i="11" s="1"/>
  <c r="BT36" i="11"/>
  <c r="BV36" i="11" s="1"/>
  <c r="BT35" i="11"/>
  <c r="BV35" i="11" s="1"/>
  <c r="BT34" i="11"/>
  <c r="BV34" i="11" s="1"/>
  <c r="BT33" i="11"/>
  <c r="BV33" i="11" s="1"/>
  <c r="BT32" i="11"/>
  <c r="BV32" i="11" s="1"/>
  <c r="BT31" i="11"/>
  <c r="BV31" i="11" s="1"/>
  <c r="BT30" i="11"/>
  <c r="BV30" i="11" s="1"/>
  <c r="BT29" i="11"/>
  <c r="BV29" i="11" s="1"/>
  <c r="BT28" i="11"/>
  <c r="BV28" i="11" s="1"/>
  <c r="BT27" i="11"/>
  <c r="BV27" i="11" s="1"/>
  <c r="BT26" i="11"/>
  <c r="BV26" i="11" s="1"/>
  <c r="BT25" i="11"/>
  <c r="BV25" i="11" s="1"/>
  <c r="BT24" i="11"/>
  <c r="BV24" i="11" s="1"/>
  <c r="BT23" i="11"/>
  <c r="BV23" i="11" s="1"/>
  <c r="BT22" i="11"/>
  <c r="BV22" i="11" s="1"/>
  <c r="BT21" i="11"/>
  <c r="BV21" i="11" s="1"/>
  <c r="BT20" i="11"/>
  <c r="BV20" i="11" s="1"/>
  <c r="BT19" i="11"/>
  <c r="BV19" i="11" s="1"/>
  <c r="BT18" i="11"/>
  <c r="BV18" i="11" s="1"/>
  <c r="BT17" i="11"/>
  <c r="BV17" i="11" s="1"/>
  <c r="BT16" i="11"/>
  <c r="BV16" i="11" s="1"/>
  <c r="BT15" i="11"/>
  <c r="BV15" i="11" s="1"/>
  <c r="BT14" i="11"/>
  <c r="BV14" i="11" s="1"/>
  <c r="BT13" i="11"/>
  <c r="BV13" i="11" s="1"/>
  <c r="BP66" i="11"/>
  <c r="BR66" i="11" s="1"/>
  <c r="BP65" i="11"/>
  <c r="BR65" i="11" s="1"/>
  <c r="BP64" i="11"/>
  <c r="BR64" i="11" s="1"/>
  <c r="BP60" i="11"/>
  <c r="BR60" i="11" s="1"/>
  <c r="BP59" i="11"/>
  <c r="BR59" i="11" s="1"/>
  <c r="BP58" i="11"/>
  <c r="BR58" i="11" s="1"/>
  <c r="BP57" i="11"/>
  <c r="BR57" i="11" s="1"/>
  <c r="BP56" i="11"/>
  <c r="BR56" i="11" s="1"/>
  <c r="BP55" i="11"/>
  <c r="BR55" i="11" s="1"/>
  <c r="BP54" i="11"/>
  <c r="BR54" i="11" s="1"/>
  <c r="BP53" i="11"/>
  <c r="BR53" i="11" s="1"/>
  <c r="BP52" i="11"/>
  <c r="BR52" i="11" s="1"/>
  <c r="BP51" i="11"/>
  <c r="BR51" i="11" s="1"/>
  <c r="BP50" i="11"/>
  <c r="BR50" i="11" s="1"/>
  <c r="BP49" i="11"/>
  <c r="BR49" i="11" s="1"/>
  <c r="BP48" i="11"/>
  <c r="BR48" i="11" s="1"/>
  <c r="BP47" i="11"/>
  <c r="BR47" i="11" s="1"/>
  <c r="BP46" i="11"/>
  <c r="BR46" i="11" s="1"/>
  <c r="BP45" i="11"/>
  <c r="BR45" i="11" s="1"/>
  <c r="BP44" i="11"/>
  <c r="BR44" i="11" s="1"/>
  <c r="BP43" i="11"/>
  <c r="BR43" i="11" s="1"/>
  <c r="BP42" i="11"/>
  <c r="BR42" i="11" s="1"/>
  <c r="BP41" i="11"/>
  <c r="BR41" i="11" s="1"/>
  <c r="BP40" i="11"/>
  <c r="BR40" i="11" s="1"/>
  <c r="BP39" i="11"/>
  <c r="BR39" i="11" s="1"/>
  <c r="BP38" i="11"/>
  <c r="BR38" i="11" s="1"/>
  <c r="BP37" i="11"/>
  <c r="BR37" i="11" s="1"/>
  <c r="BP36" i="11"/>
  <c r="BR36" i="11" s="1"/>
  <c r="BP35" i="11"/>
  <c r="BR35" i="11" s="1"/>
  <c r="BP34" i="11"/>
  <c r="BR34" i="11" s="1"/>
  <c r="BP33" i="11"/>
  <c r="BR33" i="11" s="1"/>
  <c r="BP32" i="11"/>
  <c r="BR32" i="11" s="1"/>
  <c r="BP31" i="11"/>
  <c r="BR31" i="11" s="1"/>
  <c r="BP30" i="11"/>
  <c r="BR30" i="11" s="1"/>
  <c r="BP29" i="11"/>
  <c r="BP28" i="11"/>
  <c r="BR28" i="11" s="1"/>
  <c r="BP27" i="11"/>
  <c r="BR27" i="11" s="1"/>
  <c r="BP26" i="11"/>
  <c r="BR26" i="11" s="1"/>
  <c r="BP25" i="11"/>
  <c r="BR25" i="11" s="1"/>
  <c r="BP24" i="11"/>
  <c r="BP23" i="11"/>
  <c r="BP22" i="11"/>
  <c r="BR22" i="11" s="1"/>
  <c r="BP21" i="11"/>
  <c r="BR21" i="11" s="1"/>
  <c r="BP20" i="11"/>
  <c r="BR20" i="11" s="1"/>
  <c r="BP19" i="11"/>
  <c r="BR19" i="11" s="1"/>
  <c r="BP18" i="11"/>
  <c r="BR18" i="11" s="1"/>
  <c r="BP17" i="11"/>
  <c r="BR17" i="11" s="1"/>
  <c r="BP16" i="11"/>
  <c r="BR16" i="11" s="1"/>
  <c r="BP15" i="11"/>
  <c r="BR15" i="11" s="1"/>
  <c r="BP14" i="11"/>
  <c r="BR14" i="11" s="1"/>
  <c r="BP13" i="11"/>
  <c r="BR13" i="11" s="1"/>
  <c r="BT12" i="11"/>
  <c r="BV12" i="11" s="1"/>
  <c r="BP12" i="11"/>
  <c r="BR12" i="11" s="1"/>
  <c r="BH64" i="11"/>
  <c r="BH60" i="11"/>
  <c r="BH59" i="11"/>
  <c r="BJ59" i="11" s="1"/>
  <c r="BH58" i="11"/>
  <c r="BH57" i="11"/>
  <c r="BH56" i="11"/>
  <c r="BJ56" i="11" s="1"/>
  <c r="BH55" i="11"/>
  <c r="BH54" i="11"/>
  <c r="BJ54" i="11" s="1"/>
  <c r="BH53" i="11"/>
  <c r="BJ53" i="11" s="1"/>
  <c r="BH52" i="11"/>
  <c r="BH51" i="11"/>
  <c r="BH50" i="11"/>
  <c r="BH49" i="11"/>
  <c r="BH48" i="11"/>
  <c r="BJ48" i="11" s="1"/>
  <c r="BH47" i="11"/>
  <c r="BJ47" i="11" s="1"/>
  <c r="BH46" i="11"/>
  <c r="BJ46" i="11" s="1"/>
  <c r="BH45" i="11"/>
  <c r="BJ45" i="11" s="1"/>
  <c r="BH44" i="11"/>
  <c r="BI44" i="11" s="1"/>
  <c r="BH43" i="11"/>
  <c r="BH42" i="11"/>
  <c r="BH41" i="11"/>
  <c r="BH40" i="11"/>
  <c r="BJ40" i="11" s="1"/>
  <c r="BH39" i="11"/>
  <c r="BH38" i="11"/>
  <c r="BH37" i="11"/>
  <c r="BH36" i="11"/>
  <c r="BJ36" i="11" s="1"/>
  <c r="BH35" i="11"/>
  <c r="BH34" i="11"/>
  <c r="BH33" i="11"/>
  <c r="BH32" i="11"/>
  <c r="BH31" i="11"/>
  <c r="BJ31" i="11" s="1"/>
  <c r="BH30" i="11"/>
  <c r="BH29" i="11"/>
  <c r="BJ29" i="11" s="1"/>
  <c r="BH28" i="11"/>
  <c r="BH27" i="11"/>
  <c r="BH26" i="11"/>
  <c r="BH25" i="11"/>
  <c r="BH24" i="11"/>
  <c r="BH23" i="11"/>
  <c r="BH22" i="11"/>
  <c r="BH21" i="11"/>
  <c r="BH20" i="11"/>
  <c r="BJ20" i="11" s="1"/>
  <c r="BH19" i="11"/>
  <c r="BH18" i="11"/>
  <c r="BH17" i="11"/>
  <c r="BH16" i="11"/>
  <c r="BH15" i="11"/>
  <c r="BH14" i="11"/>
  <c r="BH13" i="11"/>
  <c r="BL65" i="11"/>
  <c r="BL64" i="11"/>
  <c r="BL60" i="11"/>
  <c r="BM60" i="11" s="1"/>
  <c r="BL59" i="11"/>
  <c r="BL58" i="11"/>
  <c r="BN58" i="11" s="1"/>
  <c r="BL57" i="11"/>
  <c r="BL56" i="11"/>
  <c r="BN56" i="11" s="1"/>
  <c r="BL55" i="11"/>
  <c r="BN55" i="11" s="1"/>
  <c r="BL54" i="11"/>
  <c r="BN54" i="11" s="1"/>
  <c r="BL53" i="11"/>
  <c r="BN53" i="11" s="1"/>
  <c r="BL52" i="11"/>
  <c r="BL51" i="11"/>
  <c r="BN51" i="11" s="1"/>
  <c r="BL50" i="11"/>
  <c r="BN50" i="11" s="1"/>
  <c r="BL49" i="11"/>
  <c r="BL48" i="11"/>
  <c r="BN48" i="11" s="1"/>
  <c r="BL47" i="11"/>
  <c r="BN47" i="11" s="1"/>
  <c r="BL46" i="11"/>
  <c r="BM46" i="11" s="1"/>
  <c r="BL45" i="11"/>
  <c r="BN45" i="11" s="1"/>
  <c r="BL44" i="11"/>
  <c r="BN44" i="11" s="1"/>
  <c r="BL43" i="11"/>
  <c r="BN43" i="11" s="1"/>
  <c r="BL42" i="11"/>
  <c r="BL41" i="11"/>
  <c r="BN41" i="11" s="1"/>
  <c r="BL40" i="11"/>
  <c r="BN40" i="11" s="1"/>
  <c r="BL39" i="11"/>
  <c r="BL38" i="11"/>
  <c r="BN38" i="11" s="1"/>
  <c r="BL37" i="11"/>
  <c r="BL36" i="11"/>
  <c r="BN36" i="11" s="1"/>
  <c r="BL35" i="11"/>
  <c r="BN35" i="11" s="1"/>
  <c r="BL34" i="11"/>
  <c r="BN34" i="11" s="1"/>
  <c r="BL33" i="11"/>
  <c r="BL32" i="11"/>
  <c r="BL31" i="11"/>
  <c r="BN31" i="11" s="1"/>
  <c r="BL30" i="11"/>
  <c r="BN30" i="11" s="1"/>
  <c r="BL29" i="11"/>
  <c r="BN29" i="11" s="1"/>
  <c r="BL28" i="11"/>
  <c r="BL27" i="11"/>
  <c r="BL26" i="11"/>
  <c r="BL25" i="11"/>
  <c r="BL24" i="11"/>
  <c r="BN24" i="11" s="1"/>
  <c r="BL23" i="11"/>
  <c r="BL22" i="11"/>
  <c r="BL21" i="11"/>
  <c r="BL20" i="11"/>
  <c r="BN20" i="11" s="1"/>
  <c r="BL19" i="11"/>
  <c r="BL18" i="11"/>
  <c r="BL17" i="11"/>
  <c r="BL16" i="11"/>
  <c r="BL15" i="11"/>
  <c r="BL14" i="11"/>
  <c r="BM14" i="11" s="1"/>
  <c r="BL13" i="11"/>
  <c r="BL12" i="11"/>
  <c r="BH12" i="11"/>
  <c r="AZ77" i="11"/>
  <c r="AZ72" i="11"/>
  <c r="BB72" i="11" s="1"/>
  <c r="AZ68" i="11"/>
  <c r="BB68" i="11" s="1"/>
  <c r="AZ67" i="11"/>
  <c r="AZ66" i="11"/>
  <c r="BB66" i="11" s="1"/>
  <c r="AZ65" i="11"/>
  <c r="BB65" i="11" s="1"/>
  <c r="AZ64" i="11"/>
  <c r="AZ60" i="11"/>
  <c r="AZ59" i="11"/>
  <c r="BB59" i="11" s="1"/>
  <c r="AZ58" i="11"/>
  <c r="AZ57" i="11"/>
  <c r="AZ56" i="11"/>
  <c r="BB56" i="11" s="1"/>
  <c r="AZ55" i="11"/>
  <c r="BB55" i="11" s="1"/>
  <c r="AZ54" i="11"/>
  <c r="BB54" i="11" s="1"/>
  <c r="AZ53" i="11"/>
  <c r="BB53" i="11" s="1"/>
  <c r="AZ52" i="11"/>
  <c r="AZ51" i="11"/>
  <c r="BB51" i="11" s="1"/>
  <c r="AZ50" i="11"/>
  <c r="AZ49" i="11"/>
  <c r="AZ48" i="11"/>
  <c r="BB48" i="11" s="1"/>
  <c r="AZ47" i="11"/>
  <c r="BB47" i="11" s="1"/>
  <c r="AZ46" i="11"/>
  <c r="BB46" i="11" s="1"/>
  <c r="AZ45" i="11"/>
  <c r="BB45" i="11" s="1"/>
  <c r="AZ44" i="11"/>
  <c r="AZ43" i="11"/>
  <c r="AZ42" i="11"/>
  <c r="AZ41" i="11"/>
  <c r="AZ40" i="11"/>
  <c r="AZ39" i="11"/>
  <c r="AZ38" i="11"/>
  <c r="AZ37" i="11"/>
  <c r="AZ36" i="11"/>
  <c r="AZ35" i="11"/>
  <c r="BB35" i="11" s="1"/>
  <c r="AZ34" i="11"/>
  <c r="AZ33" i="11"/>
  <c r="AZ32" i="11"/>
  <c r="AZ31" i="11"/>
  <c r="BB31" i="11" s="1"/>
  <c r="AZ30" i="11"/>
  <c r="AZ29" i="11"/>
  <c r="BB29" i="11" s="1"/>
  <c r="AZ28" i="11"/>
  <c r="AZ27" i="11"/>
  <c r="AZ26" i="11"/>
  <c r="AZ25" i="11"/>
  <c r="AZ24" i="11"/>
  <c r="AZ23" i="11"/>
  <c r="AZ22" i="11"/>
  <c r="AZ21" i="11"/>
  <c r="AZ20" i="11"/>
  <c r="BB20" i="11" s="1"/>
  <c r="AZ19" i="11"/>
  <c r="AZ18" i="11"/>
  <c r="AZ17" i="11"/>
  <c r="AZ16" i="11"/>
  <c r="AZ15" i="11"/>
  <c r="AZ14" i="11"/>
  <c r="AZ13" i="11"/>
  <c r="AV77" i="11"/>
  <c r="AV72" i="11"/>
  <c r="AX72" i="11" s="1"/>
  <c r="AV68" i="11"/>
  <c r="AV67" i="11"/>
  <c r="AX67" i="11" s="1"/>
  <c r="AV66" i="11"/>
  <c r="AX66" i="11" s="1"/>
  <c r="AV65" i="11"/>
  <c r="AX65" i="11" s="1"/>
  <c r="AV64" i="11"/>
  <c r="AV60" i="11"/>
  <c r="AX60" i="11" s="1"/>
  <c r="AV59" i="11"/>
  <c r="AX59" i="11" s="1"/>
  <c r="AV58" i="11"/>
  <c r="AX58" i="11" s="1"/>
  <c r="AV57" i="11"/>
  <c r="AX57" i="11" s="1"/>
  <c r="AV56" i="11"/>
  <c r="AX56" i="11" s="1"/>
  <c r="AV55" i="11"/>
  <c r="AX55" i="11" s="1"/>
  <c r="AV54" i="11"/>
  <c r="AX54" i="11" s="1"/>
  <c r="AV53" i="11"/>
  <c r="AX53" i="11" s="1"/>
  <c r="AV52" i="11"/>
  <c r="AX52" i="11" s="1"/>
  <c r="AV51" i="11"/>
  <c r="AX51" i="11" s="1"/>
  <c r="AV50" i="11"/>
  <c r="AX50" i="11" s="1"/>
  <c r="AV49" i="11"/>
  <c r="AV48" i="11"/>
  <c r="AX48" i="11" s="1"/>
  <c r="AV47" i="11"/>
  <c r="AX47" i="11" s="1"/>
  <c r="AV46" i="11"/>
  <c r="AX46" i="11" s="1"/>
  <c r="AV45" i="11"/>
  <c r="AX45" i="11" s="1"/>
  <c r="AV44" i="11"/>
  <c r="AV43" i="11"/>
  <c r="AX43" i="11" s="1"/>
  <c r="AV42" i="11"/>
  <c r="AV41" i="11"/>
  <c r="AX41" i="11" s="1"/>
  <c r="AV40" i="11"/>
  <c r="AV39" i="11"/>
  <c r="AV38" i="11"/>
  <c r="AX38" i="11" s="1"/>
  <c r="AV37" i="11"/>
  <c r="AV36" i="11"/>
  <c r="AX36" i="11" s="1"/>
  <c r="AV35" i="11"/>
  <c r="AX35" i="11" s="1"/>
  <c r="AV34" i="11"/>
  <c r="AX34" i="11" s="1"/>
  <c r="AV33" i="11"/>
  <c r="AX33" i="11" s="1"/>
  <c r="AV32" i="11"/>
  <c r="AV31" i="11"/>
  <c r="AX31" i="11" s="1"/>
  <c r="AV30" i="11"/>
  <c r="AX30" i="11" s="1"/>
  <c r="AV29" i="11"/>
  <c r="AX29" i="11" s="1"/>
  <c r="AV28" i="11"/>
  <c r="AV27" i="11"/>
  <c r="AV26" i="11"/>
  <c r="AV25" i="11"/>
  <c r="AV24" i="11"/>
  <c r="AX24" i="11" s="1"/>
  <c r="AV23" i="11"/>
  <c r="AX23" i="11" s="1"/>
  <c r="AV22" i="11"/>
  <c r="AV21" i="11"/>
  <c r="AV20" i="11"/>
  <c r="AX20" i="11" s="1"/>
  <c r="AV19" i="11"/>
  <c r="AX19" i="11" s="1"/>
  <c r="AV18" i="11"/>
  <c r="AV17" i="11"/>
  <c r="AV16" i="11"/>
  <c r="AV15" i="11"/>
  <c r="AV14" i="11"/>
  <c r="AX14" i="11" s="1"/>
  <c r="AV13" i="11"/>
  <c r="AR77" i="11"/>
  <c r="AR72" i="11"/>
  <c r="AT72" i="11" s="1"/>
  <c r="AR68" i="11"/>
  <c r="AT68" i="11" s="1"/>
  <c r="AR67" i="11"/>
  <c r="AT67" i="11" s="1"/>
  <c r="AR66" i="11"/>
  <c r="AT66" i="11" s="1"/>
  <c r="AR65" i="11"/>
  <c r="AT65" i="11" s="1"/>
  <c r="AR64" i="11"/>
  <c r="AR60" i="11"/>
  <c r="AT60" i="11" s="1"/>
  <c r="AR59" i="11"/>
  <c r="AT59" i="11" s="1"/>
  <c r="AR58" i="11"/>
  <c r="AT58" i="11" s="1"/>
  <c r="AR57" i="11"/>
  <c r="AR56" i="11"/>
  <c r="AS56" i="11" s="1"/>
  <c r="AR55" i="11"/>
  <c r="AR54" i="11"/>
  <c r="AT54" i="11" s="1"/>
  <c r="AR53" i="11"/>
  <c r="AR52" i="11"/>
  <c r="AT52" i="11" s="1"/>
  <c r="AR51" i="11"/>
  <c r="AR50" i="11"/>
  <c r="AR49" i="11"/>
  <c r="AR48" i="11"/>
  <c r="AT48" i="11" s="1"/>
  <c r="AR47" i="11"/>
  <c r="AR46" i="11"/>
  <c r="AT46" i="11" s="1"/>
  <c r="AR45" i="11"/>
  <c r="AT45" i="11" s="1"/>
  <c r="AR44" i="11"/>
  <c r="AR43" i="11"/>
  <c r="AT43" i="11" s="1"/>
  <c r="AR42" i="11"/>
  <c r="AR41" i="11"/>
  <c r="AR40" i="11"/>
  <c r="AR39" i="11"/>
  <c r="AR38" i="11"/>
  <c r="AR37" i="11"/>
  <c r="AR36" i="11"/>
  <c r="AR35" i="11"/>
  <c r="AT35" i="11" s="1"/>
  <c r="AR34" i="11"/>
  <c r="AT34" i="11" s="1"/>
  <c r="AR33" i="11"/>
  <c r="AR32" i="11"/>
  <c r="AR31" i="11"/>
  <c r="AT31" i="11" s="1"/>
  <c r="AR30" i="11"/>
  <c r="AT30" i="11" s="1"/>
  <c r="AR29" i="11"/>
  <c r="AT29" i="11" s="1"/>
  <c r="AR28" i="11"/>
  <c r="AT28" i="11" s="1"/>
  <c r="AR27" i="11"/>
  <c r="AR26" i="11"/>
  <c r="AR25" i="11"/>
  <c r="AR24" i="11"/>
  <c r="AS24" i="11" s="1"/>
  <c r="AR23" i="11"/>
  <c r="AT23" i="11" s="1"/>
  <c r="AR22" i="11"/>
  <c r="AR21" i="11"/>
  <c r="AR20" i="11"/>
  <c r="AT20" i="11" s="1"/>
  <c r="AR19" i="11"/>
  <c r="AR18" i="11"/>
  <c r="AR17" i="11"/>
  <c r="AR16" i="11"/>
  <c r="AR15" i="11"/>
  <c r="AR14" i="11"/>
  <c r="AR13" i="11"/>
  <c r="AZ12" i="11"/>
  <c r="AV12" i="11"/>
  <c r="AX12" i="11" s="1"/>
  <c r="AR12" i="11"/>
  <c r="AN77" i="11"/>
  <c r="AN71" i="11"/>
  <c r="AP71" i="11" s="1"/>
  <c r="AN68" i="11"/>
  <c r="AN67" i="11"/>
  <c r="AP67" i="11" s="1"/>
  <c r="AN66" i="11"/>
  <c r="AP66" i="11" s="1"/>
  <c r="AN65" i="11"/>
  <c r="AN64" i="11"/>
  <c r="AN60" i="11"/>
  <c r="AO60" i="11" s="1"/>
  <c r="AN59" i="11"/>
  <c r="AP59" i="11" s="1"/>
  <c r="AN58" i="11"/>
  <c r="AP58" i="11" s="1"/>
  <c r="AN57" i="11"/>
  <c r="AN56" i="11"/>
  <c r="AP56" i="11" s="1"/>
  <c r="AN55" i="11"/>
  <c r="AN54" i="11"/>
  <c r="AP54" i="11" s="1"/>
  <c r="AN53" i="11"/>
  <c r="AP53" i="11" s="1"/>
  <c r="AN52" i="11"/>
  <c r="AN51" i="11"/>
  <c r="AP51" i="11" s="1"/>
  <c r="AN50" i="11"/>
  <c r="AP50" i="11" s="1"/>
  <c r="AN49" i="11"/>
  <c r="AN48" i="11"/>
  <c r="AP48" i="11" s="1"/>
  <c r="AN47" i="11"/>
  <c r="AP47" i="11" s="1"/>
  <c r="AN46" i="11"/>
  <c r="AN45" i="11"/>
  <c r="AP45" i="11" s="1"/>
  <c r="AN44" i="11"/>
  <c r="AN43" i="11"/>
  <c r="AN42" i="11"/>
  <c r="AN41" i="11"/>
  <c r="AN40" i="11"/>
  <c r="AN39" i="11"/>
  <c r="AN38" i="11"/>
  <c r="AN37" i="11"/>
  <c r="AN36" i="11"/>
  <c r="AN35" i="11"/>
  <c r="AP35" i="11" s="1"/>
  <c r="AN34" i="11"/>
  <c r="AN33" i="11"/>
  <c r="AN32" i="11"/>
  <c r="AN31" i="11"/>
  <c r="AP31" i="11" s="1"/>
  <c r="AN30" i="11"/>
  <c r="AN29" i="11"/>
  <c r="AN28" i="11"/>
  <c r="AN27" i="11"/>
  <c r="AN26" i="11"/>
  <c r="AN25" i="11"/>
  <c r="AN24" i="11"/>
  <c r="AN23" i="11"/>
  <c r="AN22" i="11"/>
  <c r="AN21" i="11"/>
  <c r="AN20" i="11"/>
  <c r="AP20" i="11" s="1"/>
  <c r="AN19" i="11"/>
  <c r="AN18" i="11"/>
  <c r="AN17" i="11"/>
  <c r="AN16" i="11"/>
  <c r="AN15" i="11"/>
  <c r="AN14" i="11"/>
  <c r="AO14" i="11" s="1"/>
  <c r="AN13" i="11"/>
  <c r="AJ77" i="11"/>
  <c r="AL77" i="11" s="1"/>
  <c r="AJ72" i="11"/>
  <c r="AJ71" i="11"/>
  <c r="AL71" i="11" s="1"/>
  <c r="AJ68" i="11"/>
  <c r="AL68" i="11" s="1"/>
  <c r="AJ67" i="11"/>
  <c r="AL67" i="11" s="1"/>
  <c r="AJ66" i="11"/>
  <c r="AL66" i="11" s="1"/>
  <c r="AJ65" i="11"/>
  <c r="AL65" i="11" s="1"/>
  <c r="AJ64" i="11"/>
  <c r="AJ60" i="11"/>
  <c r="AJ59" i="11"/>
  <c r="AL59" i="11" s="1"/>
  <c r="AJ58" i="11"/>
  <c r="AL58" i="11" s="1"/>
  <c r="AJ57" i="11"/>
  <c r="AJ56" i="11"/>
  <c r="AL56" i="11" s="1"/>
  <c r="AJ55" i="11"/>
  <c r="AL55" i="11" s="1"/>
  <c r="AJ54" i="11"/>
  <c r="AL54" i="11" s="1"/>
  <c r="AJ53" i="11"/>
  <c r="AL53" i="11" s="1"/>
  <c r="AJ52" i="11"/>
  <c r="AL52" i="11" s="1"/>
  <c r="AJ51" i="11"/>
  <c r="AL51" i="11" s="1"/>
  <c r="AJ50" i="11"/>
  <c r="AL50" i="11" s="1"/>
  <c r="AJ49" i="11"/>
  <c r="AJ48" i="11"/>
  <c r="AL48" i="11" s="1"/>
  <c r="AJ47" i="11"/>
  <c r="AL47" i="11" s="1"/>
  <c r="AJ46" i="11"/>
  <c r="AJ45" i="11"/>
  <c r="AL45" i="11" s="1"/>
  <c r="AJ44" i="11"/>
  <c r="AL44" i="11" s="1"/>
  <c r="AJ43" i="11"/>
  <c r="AK43" i="11" s="1"/>
  <c r="AJ42" i="11"/>
  <c r="AJ41" i="11"/>
  <c r="AJ40" i="11"/>
  <c r="AL40" i="11" s="1"/>
  <c r="AJ39" i="11"/>
  <c r="AJ38" i="11"/>
  <c r="AJ37" i="11"/>
  <c r="AJ36" i="11"/>
  <c r="AJ35" i="11"/>
  <c r="AL35" i="11" s="1"/>
  <c r="AJ34" i="11"/>
  <c r="AJ33" i="11"/>
  <c r="AJ32" i="11"/>
  <c r="AJ31" i="11"/>
  <c r="AK31" i="11" s="1"/>
  <c r="AJ30" i="11"/>
  <c r="AJ29" i="11"/>
  <c r="AL29" i="11" s="1"/>
  <c r="AJ28" i="11"/>
  <c r="AJ27" i="11"/>
  <c r="AJ26" i="11"/>
  <c r="AJ25" i="11"/>
  <c r="AJ24" i="11"/>
  <c r="AL24" i="11" s="1"/>
  <c r="AJ23" i="11"/>
  <c r="AJ22" i="11"/>
  <c r="AJ21" i="11"/>
  <c r="AJ20" i="11"/>
  <c r="AL20" i="11" s="1"/>
  <c r="AJ19" i="11"/>
  <c r="AJ18" i="11"/>
  <c r="AJ17" i="11"/>
  <c r="AJ16" i="11"/>
  <c r="AJ15" i="11"/>
  <c r="AJ14" i="11"/>
  <c r="AL14" i="11" s="1"/>
  <c r="AJ13" i="11"/>
  <c r="AN12" i="11"/>
  <c r="AJ12" i="11"/>
  <c r="AL12" i="11" s="1"/>
  <c r="AF77" i="11"/>
  <c r="AF72" i="11"/>
  <c r="AH72" i="11" s="1"/>
  <c r="AF68" i="11"/>
  <c r="AH68" i="11" s="1"/>
  <c r="AF67" i="11"/>
  <c r="AH67" i="11" s="1"/>
  <c r="AF66" i="11"/>
  <c r="AH66" i="11" s="1"/>
  <c r="AF65" i="11"/>
  <c r="AF64" i="11"/>
  <c r="AF60" i="11"/>
  <c r="AF59" i="11"/>
  <c r="AH59" i="11" s="1"/>
  <c r="AF58" i="11"/>
  <c r="AF57" i="11"/>
  <c r="AF56" i="11"/>
  <c r="AH56" i="11" s="1"/>
  <c r="AF55" i="11"/>
  <c r="AG55" i="11" s="1"/>
  <c r="AF54" i="11"/>
  <c r="AH54" i="11" s="1"/>
  <c r="AF53" i="11"/>
  <c r="AH53" i="11" s="1"/>
  <c r="AF52" i="11"/>
  <c r="AH52" i="11" s="1"/>
  <c r="AF51" i="11"/>
  <c r="AG51" i="11" s="1"/>
  <c r="AF50" i="11"/>
  <c r="AH50" i="11" s="1"/>
  <c r="AF49" i="11"/>
  <c r="AH49" i="11" s="1"/>
  <c r="AF48" i="11"/>
  <c r="AH48" i="11" s="1"/>
  <c r="AF47" i="11"/>
  <c r="AH47" i="11" s="1"/>
  <c r="AF46" i="11"/>
  <c r="AF45" i="11"/>
  <c r="AH45" i="11" s="1"/>
  <c r="AF44" i="11"/>
  <c r="AH44" i="11" s="1"/>
  <c r="AF43" i="11"/>
  <c r="AH43" i="11" s="1"/>
  <c r="AF42" i="11"/>
  <c r="AF41" i="11"/>
  <c r="AH41" i="11" s="1"/>
  <c r="AF40" i="11"/>
  <c r="AH40" i="11" s="1"/>
  <c r="AF39" i="11"/>
  <c r="AH39" i="11" s="1"/>
  <c r="AF38" i="11"/>
  <c r="AH38" i="11" s="1"/>
  <c r="AF37" i="11"/>
  <c r="AH37" i="11" s="1"/>
  <c r="AF36" i="11"/>
  <c r="AF35" i="11"/>
  <c r="AH35" i="11" s="1"/>
  <c r="AF34" i="11"/>
  <c r="AH34" i="11" s="1"/>
  <c r="AF33" i="11"/>
  <c r="AF32" i="11"/>
  <c r="AF31" i="11"/>
  <c r="AF30" i="11"/>
  <c r="AF29" i="11"/>
  <c r="AH29" i="11" s="1"/>
  <c r="AF28" i="11"/>
  <c r="AF27" i="11"/>
  <c r="AH27" i="11" s="1"/>
  <c r="AF26" i="11"/>
  <c r="AF25" i="11"/>
  <c r="AF24" i="11"/>
  <c r="AG24" i="11" s="1"/>
  <c r="AF23" i="11"/>
  <c r="AF22" i="11"/>
  <c r="AH22" i="11" s="1"/>
  <c r="AF21" i="11"/>
  <c r="AF20" i="11"/>
  <c r="AH20" i="11" s="1"/>
  <c r="AF19" i="11"/>
  <c r="AF18" i="11"/>
  <c r="AF17" i="11"/>
  <c r="AF16" i="11"/>
  <c r="AF15" i="11"/>
  <c r="AF14" i="11"/>
  <c r="AH14" i="11" s="1"/>
  <c r="AF13" i="11"/>
  <c r="AF12" i="11"/>
  <c r="AH12" i="11" s="1"/>
  <c r="AB77" i="11"/>
  <c r="AD77" i="11" s="1"/>
  <c r="AB72" i="11"/>
  <c r="AD72" i="11" s="1"/>
  <c r="AB68" i="11"/>
  <c r="AD68" i="11" s="1"/>
  <c r="AB67" i="11"/>
  <c r="AD67" i="11" s="1"/>
  <c r="AB66" i="11"/>
  <c r="AD66" i="11" s="1"/>
  <c r="AB65" i="11"/>
  <c r="AD65" i="11" s="1"/>
  <c r="AB64" i="11"/>
  <c r="AD64" i="11" s="1"/>
  <c r="AB60" i="11"/>
  <c r="AD60" i="11" s="1"/>
  <c r="AB59" i="11"/>
  <c r="AD59" i="11" s="1"/>
  <c r="AB58" i="11"/>
  <c r="AD58" i="11" s="1"/>
  <c r="AB57" i="11"/>
  <c r="AD57" i="11" s="1"/>
  <c r="AB56" i="11"/>
  <c r="AD56" i="11" s="1"/>
  <c r="AB55" i="11"/>
  <c r="AD55" i="11" s="1"/>
  <c r="AB54" i="11"/>
  <c r="AD54" i="11" s="1"/>
  <c r="AB53" i="11"/>
  <c r="AD53" i="11" s="1"/>
  <c r="AB52" i="11"/>
  <c r="AD52" i="11" s="1"/>
  <c r="AB51" i="11"/>
  <c r="AD51" i="11" s="1"/>
  <c r="AB50" i="11"/>
  <c r="AD50" i="11" s="1"/>
  <c r="AB49" i="11"/>
  <c r="AD49" i="11" s="1"/>
  <c r="AB48" i="11"/>
  <c r="AD48" i="11" s="1"/>
  <c r="AB47" i="11"/>
  <c r="AD47" i="11" s="1"/>
  <c r="AB46" i="11"/>
  <c r="AD46" i="11" s="1"/>
  <c r="AB45" i="11"/>
  <c r="AD45" i="11" s="1"/>
  <c r="AB44" i="11"/>
  <c r="AD44" i="11" s="1"/>
  <c r="AB43" i="11"/>
  <c r="AD43" i="11" s="1"/>
  <c r="AB42" i="11"/>
  <c r="AD42" i="11" s="1"/>
  <c r="AB41" i="11"/>
  <c r="AD41" i="11" s="1"/>
  <c r="AB40" i="11"/>
  <c r="AD40" i="11" s="1"/>
  <c r="AB39" i="11"/>
  <c r="AD39" i="11" s="1"/>
  <c r="AB38" i="11"/>
  <c r="AD38" i="11" s="1"/>
  <c r="AB37" i="11"/>
  <c r="AD37" i="11" s="1"/>
  <c r="AB36" i="11"/>
  <c r="AD36" i="11" s="1"/>
  <c r="AB35" i="11"/>
  <c r="AD35" i="11" s="1"/>
  <c r="AB34" i="11"/>
  <c r="AD34" i="11" s="1"/>
  <c r="AB33" i="11"/>
  <c r="AD33" i="11" s="1"/>
  <c r="AB32" i="11"/>
  <c r="AD32" i="11" s="1"/>
  <c r="AB31" i="11"/>
  <c r="AD31" i="11" s="1"/>
  <c r="AB30" i="11"/>
  <c r="AD30" i="11" s="1"/>
  <c r="AB29" i="11"/>
  <c r="AD29" i="11" s="1"/>
  <c r="AB28" i="11"/>
  <c r="AD28" i="11" s="1"/>
  <c r="AB27" i="11"/>
  <c r="AD27" i="11" s="1"/>
  <c r="AB26" i="11"/>
  <c r="AD26" i="11" s="1"/>
  <c r="AB25" i="11"/>
  <c r="AD25" i="11" s="1"/>
  <c r="AB24" i="11"/>
  <c r="AD24" i="11" s="1"/>
  <c r="AB23" i="11"/>
  <c r="AD23" i="11" s="1"/>
  <c r="AB22" i="11"/>
  <c r="AD22" i="11" s="1"/>
  <c r="AB21" i="11"/>
  <c r="AD21" i="11" s="1"/>
  <c r="AB20" i="11"/>
  <c r="AD20" i="11" s="1"/>
  <c r="AB19" i="11"/>
  <c r="AD19" i="11" s="1"/>
  <c r="AB18" i="11"/>
  <c r="AD18" i="11" s="1"/>
  <c r="AB17" i="11"/>
  <c r="AD17" i="11" s="1"/>
  <c r="AB16" i="11"/>
  <c r="AD16" i="11" s="1"/>
  <c r="AB15" i="11"/>
  <c r="AD15" i="11" s="1"/>
  <c r="AB14" i="11"/>
  <c r="AD14" i="11" s="1"/>
  <c r="AB13" i="11"/>
  <c r="AD13" i="11" s="1"/>
  <c r="AB12" i="11"/>
  <c r="X77" i="11"/>
  <c r="Z77" i="11" s="1"/>
  <c r="X72" i="11"/>
  <c r="Z72" i="11" s="1"/>
  <c r="X68" i="11"/>
  <c r="Z68" i="11" s="1"/>
  <c r="X67" i="11"/>
  <c r="Z67" i="11" s="1"/>
  <c r="X66" i="11"/>
  <c r="Z66" i="11" s="1"/>
  <c r="X65" i="11"/>
  <c r="Z65" i="11" s="1"/>
  <c r="X64" i="11"/>
  <c r="Z64" i="11" s="1"/>
  <c r="X60" i="11"/>
  <c r="Z60" i="11" s="1"/>
  <c r="X59" i="11"/>
  <c r="Z59" i="11" s="1"/>
  <c r="X58" i="11"/>
  <c r="Z58" i="11" s="1"/>
  <c r="X57" i="11"/>
  <c r="Z57" i="11" s="1"/>
  <c r="X56" i="11"/>
  <c r="Z56" i="11" s="1"/>
  <c r="X55" i="11"/>
  <c r="Z55" i="11" s="1"/>
  <c r="X54" i="11"/>
  <c r="X53" i="11"/>
  <c r="Z53" i="11" s="1"/>
  <c r="X52" i="11"/>
  <c r="Z52" i="11" s="1"/>
  <c r="X51" i="11"/>
  <c r="Z51" i="11" s="1"/>
  <c r="X50" i="11"/>
  <c r="Z50" i="11" s="1"/>
  <c r="X49" i="11"/>
  <c r="Z49" i="11" s="1"/>
  <c r="X48" i="11"/>
  <c r="Z48" i="11" s="1"/>
  <c r="X47" i="11"/>
  <c r="Z47" i="11" s="1"/>
  <c r="X46" i="11"/>
  <c r="Z46" i="11" s="1"/>
  <c r="X45" i="11"/>
  <c r="Z45" i="11" s="1"/>
  <c r="X44" i="11"/>
  <c r="Z44" i="11" s="1"/>
  <c r="X43" i="11"/>
  <c r="Z43" i="11" s="1"/>
  <c r="X42" i="11"/>
  <c r="Z42" i="11" s="1"/>
  <c r="X41" i="11"/>
  <c r="Z41" i="11" s="1"/>
  <c r="X40" i="11"/>
  <c r="Z40" i="11" s="1"/>
  <c r="X39" i="11"/>
  <c r="Z39" i="11" s="1"/>
  <c r="X38" i="11"/>
  <c r="Z38" i="11" s="1"/>
  <c r="X37" i="11"/>
  <c r="Z37" i="11" s="1"/>
  <c r="X36" i="11"/>
  <c r="Z36" i="11" s="1"/>
  <c r="X35" i="11"/>
  <c r="Z35" i="11" s="1"/>
  <c r="X34" i="11"/>
  <c r="Z34" i="11" s="1"/>
  <c r="X33" i="11"/>
  <c r="Z33" i="11" s="1"/>
  <c r="X32" i="11"/>
  <c r="Z32" i="11" s="1"/>
  <c r="X31" i="11"/>
  <c r="Z31" i="11" s="1"/>
  <c r="X30" i="11"/>
  <c r="Z30" i="11" s="1"/>
  <c r="X29" i="11"/>
  <c r="Z29" i="11" s="1"/>
  <c r="X28" i="11"/>
  <c r="Z28" i="11" s="1"/>
  <c r="X27" i="11"/>
  <c r="Z27" i="11" s="1"/>
  <c r="X26" i="11"/>
  <c r="Z26" i="11" s="1"/>
  <c r="X25" i="11"/>
  <c r="Z25" i="11" s="1"/>
  <c r="X24" i="11"/>
  <c r="Z24" i="11" s="1"/>
  <c r="X23" i="11"/>
  <c r="Z23" i="11" s="1"/>
  <c r="X22" i="11"/>
  <c r="Z22" i="11" s="1"/>
  <c r="X21" i="11"/>
  <c r="Z21" i="11" s="1"/>
  <c r="X20" i="11"/>
  <c r="Z20" i="11" s="1"/>
  <c r="X19" i="11"/>
  <c r="Z19" i="11" s="1"/>
  <c r="X18" i="11"/>
  <c r="Z18" i="11" s="1"/>
  <c r="X17" i="11"/>
  <c r="Z17" i="11" s="1"/>
  <c r="X16" i="11"/>
  <c r="Z16" i="11" s="1"/>
  <c r="X15" i="11"/>
  <c r="Z15" i="11" s="1"/>
  <c r="X14" i="11"/>
  <c r="Z14" i="11" s="1"/>
  <c r="X13" i="11"/>
  <c r="Z13" i="11" s="1"/>
  <c r="X12" i="11"/>
  <c r="Z12" i="11" s="1"/>
  <c r="T77" i="11"/>
  <c r="V77" i="11" s="1"/>
  <c r="T72" i="11"/>
  <c r="V72" i="11" s="1"/>
  <c r="T68" i="11"/>
  <c r="V68" i="11" s="1"/>
  <c r="T67" i="11"/>
  <c r="V67" i="11" s="1"/>
  <c r="T66" i="11"/>
  <c r="V66" i="11" s="1"/>
  <c r="T65" i="11"/>
  <c r="V65" i="11" s="1"/>
  <c r="T64" i="11"/>
  <c r="V64" i="11" s="1"/>
  <c r="T60" i="11"/>
  <c r="V60" i="11" s="1"/>
  <c r="T59" i="11"/>
  <c r="T58" i="11"/>
  <c r="V58" i="11" s="1"/>
  <c r="T57" i="11"/>
  <c r="V57" i="11" s="1"/>
  <c r="T56" i="11"/>
  <c r="V56" i="11" s="1"/>
  <c r="T55" i="11"/>
  <c r="V55" i="11" s="1"/>
  <c r="T54" i="11"/>
  <c r="V54" i="11" s="1"/>
  <c r="T53" i="11"/>
  <c r="V53" i="11" s="1"/>
  <c r="T52" i="11"/>
  <c r="V52" i="11" s="1"/>
  <c r="T51" i="11"/>
  <c r="V51" i="11" s="1"/>
  <c r="T50" i="11"/>
  <c r="V50" i="11" s="1"/>
  <c r="T49" i="11"/>
  <c r="V49" i="11" s="1"/>
  <c r="T48" i="11"/>
  <c r="V48" i="11" s="1"/>
  <c r="T47" i="11"/>
  <c r="V47" i="11" s="1"/>
  <c r="T46" i="11"/>
  <c r="V46" i="11" s="1"/>
  <c r="T45" i="11"/>
  <c r="V45" i="11" s="1"/>
  <c r="T44" i="11"/>
  <c r="V44" i="11" s="1"/>
  <c r="T43" i="11"/>
  <c r="V43" i="11" s="1"/>
  <c r="T42" i="11"/>
  <c r="V42" i="11" s="1"/>
  <c r="T41" i="11"/>
  <c r="V41" i="11" s="1"/>
  <c r="T40" i="11"/>
  <c r="V40" i="11" s="1"/>
  <c r="T39" i="11"/>
  <c r="V39" i="11" s="1"/>
  <c r="T38" i="11"/>
  <c r="V38" i="11" s="1"/>
  <c r="T37" i="11"/>
  <c r="V37" i="11" s="1"/>
  <c r="T36" i="11"/>
  <c r="V36" i="11" s="1"/>
  <c r="T35" i="11"/>
  <c r="V35" i="11" s="1"/>
  <c r="T34" i="11"/>
  <c r="V34" i="11" s="1"/>
  <c r="T33" i="11"/>
  <c r="V33" i="11" s="1"/>
  <c r="T32" i="11"/>
  <c r="V32" i="11" s="1"/>
  <c r="T31" i="11"/>
  <c r="V31" i="11" s="1"/>
  <c r="T30" i="11"/>
  <c r="V30" i="11" s="1"/>
  <c r="T29" i="11"/>
  <c r="V29" i="11" s="1"/>
  <c r="T28" i="11"/>
  <c r="V28" i="11" s="1"/>
  <c r="T27" i="11"/>
  <c r="V27" i="11" s="1"/>
  <c r="T26" i="11"/>
  <c r="V26" i="11" s="1"/>
  <c r="T25" i="11"/>
  <c r="V25" i="11" s="1"/>
  <c r="T24" i="11"/>
  <c r="V24" i="11" s="1"/>
  <c r="T23" i="11"/>
  <c r="V23" i="11" s="1"/>
  <c r="T22" i="11"/>
  <c r="V22" i="11" s="1"/>
  <c r="T21" i="11"/>
  <c r="T20" i="11"/>
  <c r="V20" i="11" s="1"/>
  <c r="T19" i="11"/>
  <c r="V19" i="11" s="1"/>
  <c r="T18" i="11"/>
  <c r="V18" i="11" s="1"/>
  <c r="T17" i="11"/>
  <c r="V17" i="11" s="1"/>
  <c r="T16" i="11"/>
  <c r="V16" i="11" s="1"/>
  <c r="T15" i="11"/>
  <c r="V15" i="11" s="1"/>
  <c r="T14" i="11"/>
  <c r="V14" i="11" s="1"/>
  <c r="T13" i="11"/>
  <c r="V13" i="11" s="1"/>
  <c r="T12" i="11"/>
  <c r="P77" i="11"/>
  <c r="R77" i="11" s="1"/>
  <c r="P72" i="11"/>
  <c r="R72" i="11" s="1"/>
  <c r="P68" i="11"/>
  <c r="R68" i="11" s="1"/>
  <c r="P67" i="11"/>
  <c r="R67" i="11" s="1"/>
  <c r="P66" i="11"/>
  <c r="R66" i="11" s="1"/>
  <c r="P65" i="11"/>
  <c r="R65" i="11" s="1"/>
  <c r="P64" i="11"/>
  <c r="R64" i="11" s="1"/>
  <c r="P60" i="11"/>
  <c r="R60" i="11" s="1"/>
  <c r="P59" i="11"/>
  <c r="R59" i="11" s="1"/>
  <c r="P58" i="11"/>
  <c r="R58" i="11" s="1"/>
  <c r="P57" i="11"/>
  <c r="R57" i="11" s="1"/>
  <c r="P56" i="11"/>
  <c r="R56" i="11" s="1"/>
  <c r="P55" i="11"/>
  <c r="R55" i="11" s="1"/>
  <c r="P54" i="11"/>
  <c r="R54" i="11" s="1"/>
  <c r="P53" i="11"/>
  <c r="R53" i="11" s="1"/>
  <c r="P52" i="11"/>
  <c r="R52" i="11" s="1"/>
  <c r="P51" i="11"/>
  <c r="R51" i="11" s="1"/>
  <c r="P50" i="11"/>
  <c r="R50" i="11" s="1"/>
  <c r="P49" i="11"/>
  <c r="R49" i="11" s="1"/>
  <c r="P48" i="11"/>
  <c r="R48" i="11" s="1"/>
  <c r="P47" i="11"/>
  <c r="R47" i="11" s="1"/>
  <c r="P46" i="11"/>
  <c r="R46" i="11" s="1"/>
  <c r="P45" i="11"/>
  <c r="R45" i="11" s="1"/>
  <c r="P44" i="11"/>
  <c r="R44" i="11" s="1"/>
  <c r="P43" i="11"/>
  <c r="R43" i="11" s="1"/>
  <c r="P42" i="11"/>
  <c r="R42" i="11" s="1"/>
  <c r="P41" i="11"/>
  <c r="R41" i="11" s="1"/>
  <c r="P40" i="11"/>
  <c r="R40" i="11" s="1"/>
  <c r="P39" i="11"/>
  <c r="R39" i="11" s="1"/>
  <c r="P38" i="11"/>
  <c r="R38" i="11" s="1"/>
  <c r="P37" i="11"/>
  <c r="R37" i="11" s="1"/>
  <c r="P36" i="11"/>
  <c r="R36" i="11" s="1"/>
  <c r="P35" i="11"/>
  <c r="R35" i="11" s="1"/>
  <c r="P34" i="11"/>
  <c r="R34" i="11" s="1"/>
  <c r="P33" i="11"/>
  <c r="R33" i="11" s="1"/>
  <c r="P32" i="11"/>
  <c r="R32" i="11" s="1"/>
  <c r="P31" i="11"/>
  <c r="R31" i="11" s="1"/>
  <c r="P30" i="11"/>
  <c r="R30" i="11" s="1"/>
  <c r="P29" i="11"/>
  <c r="R29" i="11" s="1"/>
  <c r="P28" i="11"/>
  <c r="R28" i="11" s="1"/>
  <c r="P27" i="11"/>
  <c r="R27" i="11" s="1"/>
  <c r="P26" i="11"/>
  <c r="R26" i="11" s="1"/>
  <c r="P25" i="11"/>
  <c r="R25" i="11" s="1"/>
  <c r="P24" i="11"/>
  <c r="R24" i="11" s="1"/>
  <c r="P23" i="11"/>
  <c r="R23" i="11" s="1"/>
  <c r="P22" i="11"/>
  <c r="R22" i="11" s="1"/>
  <c r="P21" i="11"/>
  <c r="R21" i="11" s="1"/>
  <c r="P20" i="11"/>
  <c r="R20" i="11" s="1"/>
  <c r="P19" i="11"/>
  <c r="R19" i="11" s="1"/>
  <c r="P18" i="11"/>
  <c r="R18" i="11" s="1"/>
  <c r="P17" i="11"/>
  <c r="R17" i="11" s="1"/>
  <c r="P16" i="11"/>
  <c r="R16" i="11" s="1"/>
  <c r="P15" i="11"/>
  <c r="R15" i="11" s="1"/>
  <c r="P14" i="11"/>
  <c r="R14" i="11" s="1"/>
  <c r="P13" i="11"/>
  <c r="R13" i="11" s="1"/>
  <c r="P12" i="11"/>
  <c r="R12" i="11" s="1"/>
  <c r="L77" i="11"/>
  <c r="L72" i="11"/>
  <c r="N72" i="11" s="1"/>
  <c r="L68" i="11"/>
  <c r="N68" i="11" s="1"/>
  <c r="L67" i="11"/>
  <c r="N67" i="11" s="1"/>
  <c r="L66" i="11"/>
  <c r="N66" i="11" s="1"/>
  <c r="L65" i="11"/>
  <c r="L64" i="11"/>
  <c r="L60" i="11"/>
  <c r="L59" i="11"/>
  <c r="M59" i="11" s="1"/>
  <c r="N59" i="11" s="1"/>
  <c r="L58" i="11"/>
  <c r="M58" i="11" s="1"/>
  <c r="N58" i="11" s="1"/>
  <c r="L57" i="11"/>
  <c r="M57" i="11" s="1"/>
  <c r="L56" i="11"/>
  <c r="N56" i="11" s="1"/>
  <c r="L55" i="11"/>
  <c r="N55" i="11" s="1"/>
  <c r="L54" i="11"/>
  <c r="N54" i="11" s="1"/>
  <c r="L53" i="11"/>
  <c r="N53" i="11" s="1"/>
  <c r="L52" i="11"/>
  <c r="N52" i="11" s="1"/>
  <c r="L51" i="11"/>
  <c r="N51" i="11" s="1"/>
  <c r="L50" i="11"/>
  <c r="N50" i="11" s="1"/>
  <c r="L49" i="11"/>
  <c r="N49" i="11" s="1"/>
  <c r="L48" i="11"/>
  <c r="N48" i="11" s="1"/>
  <c r="L47" i="11"/>
  <c r="N47" i="11" s="1"/>
  <c r="L46" i="11"/>
  <c r="N46" i="11" s="1"/>
  <c r="L45" i="11"/>
  <c r="M45" i="11" s="1"/>
  <c r="N45" i="11" s="1"/>
  <c r="L44" i="11"/>
  <c r="M44" i="11" s="1"/>
  <c r="L43" i="11"/>
  <c r="N43" i="11" s="1"/>
  <c r="L42" i="11"/>
  <c r="L41" i="11"/>
  <c r="N41" i="11" s="1"/>
  <c r="L40" i="11"/>
  <c r="N40" i="11" s="1"/>
  <c r="L39" i="11"/>
  <c r="L38" i="11"/>
  <c r="L37" i="11"/>
  <c r="N37" i="11" s="1"/>
  <c r="L36" i="11"/>
  <c r="L35" i="11"/>
  <c r="N35" i="11" s="1"/>
  <c r="L34" i="11"/>
  <c r="L33" i="11"/>
  <c r="L32" i="11"/>
  <c r="L31" i="11"/>
  <c r="L30" i="11"/>
  <c r="L29" i="11"/>
  <c r="N29" i="11" s="1"/>
  <c r="L28" i="11"/>
  <c r="L27" i="11"/>
  <c r="N27" i="11" s="1"/>
  <c r="L26" i="11"/>
  <c r="L25" i="11"/>
  <c r="L24" i="11"/>
  <c r="N24" i="11" s="1"/>
  <c r="L23" i="11"/>
  <c r="N23" i="11" s="1"/>
  <c r="L22" i="11"/>
  <c r="N22" i="11" s="1"/>
  <c r="L21" i="11"/>
  <c r="L20" i="11"/>
  <c r="L19" i="11"/>
  <c r="L18" i="11"/>
  <c r="L17" i="11"/>
  <c r="L16" i="11"/>
  <c r="L15" i="11"/>
  <c r="L14" i="11"/>
  <c r="L13" i="11"/>
  <c r="L12" i="11"/>
  <c r="N12" i="11" s="1"/>
  <c r="H77" i="11"/>
  <c r="H72" i="11"/>
  <c r="J72" i="11" s="1"/>
  <c r="H68" i="11"/>
  <c r="J68" i="11" s="1"/>
  <c r="H67" i="11"/>
  <c r="J67" i="11" s="1"/>
  <c r="H66" i="11"/>
  <c r="J66" i="11" s="1"/>
  <c r="H65" i="11"/>
  <c r="H64" i="11"/>
  <c r="H60" i="11"/>
  <c r="J60" i="11" s="1"/>
  <c r="H59" i="11"/>
  <c r="J59" i="11" s="1"/>
  <c r="H58" i="11"/>
  <c r="J58" i="11" s="1"/>
  <c r="H57" i="11"/>
  <c r="H56" i="11"/>
  <c r="J56" i="11" s="1"/>
  <c r="H55" i="11"/>
  <c r="J55" i="11" s="1"/>
  <c r="H54" i="11"/>
  <c r="J54" i="11" s="1"/>
  <c r="H53" i="11"/>
  <c r="J53" i="11" s="1"/>
  <c r="H52" i="11"/>
  <c r="J52" i="11" s="1"/>
  <c r="H51" i="11"/>
  <c r="J51" i="11" s="1"/>
  <c r="H50" i="11"/>
  <c r="H49" i="11"/>
  <c r="H48" i="11"/>
  <c r="I48" i="11" s="1"/>
  <c r="H47" i="11"/>
  <c r="J47" i="11" s="1"/>
  <c r="H46" i="11"/>
  <c r="H45" i="11"/>
  <c r="I45" i="11" s="1"/>
  <c r="H44" i="11"/>
  <c r="J44" i="11" s="1"/>
  <c r="H43" i="11"/>
  <c r="H42" i="11"/>
  <c r="H41" i="11"/>
  <c r="J41" i="11" s="1"/>
  <c r="H40" i="11"/>
  <c r="J40" i="11" s="1"/>
  <c r="H39" i="11"/>
  <c r="H38" i="11"/>
  <c r="H37" i="11"/>
  <c r="H36" i="11"/>
  <c r="J36" i="11" s="1"/>
  <c r="H35" i="11"/>
  <c r="J35" i="11" s="1"/>
  <c r="H34" i="11"/>
  <c r="J34" i="11" s="1"/>
  <c r="H33" i="11"/>
  <c r="H32" i="11"/>
  <c r="H31" i="11"/>
  <c r="H30" i="11"/>
  <c r="H29" i="11"/>
  <c r="J29" i="11" s="1"/>
  <c r="H28" i="11"/>
  <c r="H27" i="11"/>
  <c r="H26" i="11"/>
  <c r="H25" i="11"/>
  <c r="H24" i="11"/>
  <c r="H23" i="11"/>
  <c r="H22" i="11"/>
  <c r="J22" i="11" s="1"/>
  <c r="H21" i="11"/>
  <c r="H20" i="11"/>
  <c r="J20" i="11" s="1"/>
  <c r="H19" i="11"/>
  <c r="H18" i="11"/>
  <c r="H17" i="11"/>
  <c r="H16" i="11"/>
  <c r="H15" i="11"/>
  <c r="H14" i="11"/>
  <c r="H13" i="11"/>
  <c r="H12" i="11"/>
  <c r="E10" i="11"/>
  <c r="BY10" i="11" s="1"/>
  <c r="BV68" i="11"/>
  <c r="BU68" i="11"/>
  <c r="BR68" i="11"/>
  <c r="BQ68" i="11"/>
  <c r="BR67" i="11"/>
  <c r="BQ67" i="11"/>
  <c r="BN68" i="11"/>
  <c r="BM68" i="11"/>
  <c r="BN67" i="11"/>
  <c r="BM67" i="11"/>
  <c r="BN66" i="11"/>
  <c r="BM66" i="11"/>
  <c r="BJ68" i="11"/>
  <c r="BI68" i="11"/>
  <c r="BJ67" i="11"/>
  <c r="BI67" i="11"/>
  <c r="BJ66" i="11"/>
  <c r="BI66" i="11"/>
  <c r="BJ65" i="11"/>
  <c r="BI65" i="11"/>
  <c r="P11" i="11"/>
  <c r="O11" i="11"/>
  <c r="L11" i="11"/>
  <c r="K11" i="11"/>
  <c r="H11" i="11"/>
  <c r="G11" i="11"/>
  <c r="D77" i="11"/>
  <c r="D72" i="11"/>
  <c r="D70" i="11"/>
  <c r="CB70" i="11" s="1"/>
  <c r="D60" i="11"/>
  <c r="D59" i="11"/>
  <c r="F59" i="11" s="1"/>
  <c r="D58" i="11"/>
  <c r="F58" i="11" s="1"/>
  <c r="D57" i="11"/>
  <c r="D56" i="11"/>
  <c r="F56" i="11" s="1"/>
  <c r="D55" i="11"/>
  <c r="D54" i="11"/>
  <c r="D53" i="11"/>
  <c r="D52" i="11"/>
  <c r="F52" i="11" s="1"/>
  <c r="D51" i="11"/>
  <c r="F51" i="11" s="1"/>
  <c r="D50" i="11"/>
  <c r="F50" i="11" s="1"/>
  <c r="D49" i="11"/>
  <c r="D48" i="11"/>
  <c r="F48" i="11" s="1"/>
  <c r="D47" i="11"/>
  <c r="D46" i="11"/>
  <c r="D45" i="11"/>
  <c r="F45" i="11" s="1"/>
  <c r="D44" i="11"/>
  <c r="F44" i="11" s="1"/>
  <c r="D43" i="11"/>
  <c r="D42" i="11"/>
  <c r="D41" i="11"/>
  <c r="F41" i="11" s="1"/>
  <c r="D40" i="11"/>
  <c r="D39" i="11"/>
  <c r="D38" i="11"/>
  <c r="F38" i="11" s="1"/>
  <c r="D37" i="11"/>
  <c r="D36" i="11"/>
  <c r="F36" i="11" s="1"/>
  <c r="D35" i="11"/>
  <c r="E35" i="11" s="1"/>
  <c r="D34" i="11"/>
  <c r="D33" i="11"/>
  <c r="D32" i="11"/>
  <c r="D31" i="11"/>
  <c r="F31" i="11" s="1"/>
  <c r="D30" i="11"/>
  <c r="D29" i="11"/>
  <c r="F29" i="11" s="1"/>
  <c r="D28" i="11"/>
  <c r="D27" i="11"/>
  <c r="F27" i="11" s="1"/>
  <c r="D26" i="11"/>
  <c r="D25" i="11"/>
  <c r="D24" i="11"/>
  <c r="F24" i="11" s="1"/>
  <c r="D23" i="11"/>
  <c r="D22" i="11"/>
  <c r="D21" i="11"/>
  <c r="D20" i="11"/>
  <c r="F20" i="11" s="1"/>
  <c r="D19" i="11"/>
  <c r="D18" i="11"/>
  <c r="D17" i="11"/>
  <c r="D16" i="11"/>
  <c r="D15" i="11"/>
  <c r="D14" i="11"/>
  <c r="F14" i="11" s="1"/>
  <c r="D13" i="11"/>
  <c r="D11" i="11"/>
  <c r="CB11" i="11" s="1"/>
  <c r="C11" i="11"/>
  <c r="AA11" i="11" s="1"/>
  <c r="AY77" i="11"/>
  <c r="AU77" i="11"/>
  <c r="AQ77" i="11"/>
  <c r="AM77" i="11"/>
  <c r="AE77" i="11"/>
  <c r="AA77" i="11"/>
  <c r="W77" i="11"/>
  <c r="S77" i="11"/>
  <c r="O77" i="11"/>
  <c r="K77" i="11"/>
  <c r="G77" i="11"/>
  <c r="C77" i="11"/>
  <c r="AM71" i="11"/>
  <c r="AY72" i="11"/>
  <c r="AU72" i="11"/>
  <c r="AQ72" i="11"/>
  <c r="AE72" i="11"/>
  <c r="AA72" i="11"/>
  <c r="W72" i="11"/>
  <c r="S72" i="11"/>
  <c r="O72" i="11"/>
  <c r="K72" i="11"/>
  <c r="G72" i="11"/>
  <c r="C72" i="11"/>
  <c r="C70" i="11"/>
  <c r="CA70" i="11" s="1"/>
  <c r="BW60" i="11"/>
  <c r="BW59" i="11"/>
  <c r="BW58" i="11"/>
  <c r="BW57" i="11"/>
  <c r="BW56" i="11"/>
  <c r="BW55" i="11"/>
  <c r="BW54" i="11"/>
  <c r="BW53" i="11"/>
  <c r="BW52" i="11"/>
  <c r="BW51" i="11"/>
  <c r="BW50" i="11"/>
  <c r="BW49" i="11"/>
  <c r="BW48" i="11"/>
  <c r="BW47" i="11"/>
  <c r="BW46" i="11"/>
  <c r="BW45" i="11"/>
  <c r="BW44" i="11"/>
  <c r="BW43" i="11"/>
  <c r="BW42" i="11"/>
  <c r="BW41" i="11"/>
  <c r="BW40" i="11"/>
  <c r="BW39" i="11"/>
  <c r="BW38" i="11"/>
  <c r="BW37" i="11"/>
  <c r="BW36" i="11"/>
  <c r="BW35" i="11"/>
  <c r="BW34" i="11"/>
  <c r="BW33" i="11"/>
  <c r="BW32" i="11"/>
  <c r="BW31" i="11"/>
  <c r="BW30" i="11"/>
  <c r="BW29" i="11"/>
  <c r="BW28" i="11"/>
  <c r="BW27" i="11"/>
  <c r="BW26" i="11"/>
  <c r="BW25" i="11"/>
  <c r="BW24" i="11"/>
  <c r="BW23" i="11"/>
  <c r="BW22" i="11"/>
  <c r="BW21" i="11"/>
  <c r="BW20" i="11"/>
  <c r="BW19" i="11"/>
  <c r="BW18" i="11"/>
  <c r="BW17" i="11"/>
  <c r="BW16" i="11"/>
  <c r="BW15" i="11"/>
  <c r="BW14" i="11"/>
  <c r="BW13" i="11"/>
  <c r="BW12" i="11"/>
  <c r="BS60" i="11"/>
  <c r="BS59" i="11"/>
  <c r="BS58" i="11"/>
  <c r="BS57" i="11"/>
  <c r="BS56" i="11"/>
  <c r="BS55" i="11"/>
  <c r="BS54" i="11"/>
  <c r="BS53" i="11"/>
  <c r="BS52" i="11"/>
  <c r="BS51" i="11"/>
  <c r="BS50" i="11"/>
  <c r="BS49" i="11"/>
  <c r="BS48" i="11"/>
  <c r="BS47" i="11"/>
  <c r="BS46" i="11"/>
  <c r="BS45" i="11"/>
  <c r="BS44" i="11"/>
  <c r="BS43" i="11"/>
  <c r="BS42" i="11"/>
  <c r="BS41" i="11"/>
  <c r="BS40" i="11"/>
  <c r="BS39" i="11"/>
  <c r="BS38" i="11"/>
  <c r="BS37" i="11"/>
  <c r="BS36" i="11"/>
  <c r="BS35" i="11"/>
  <c r="BS34" i="11"/>
  <c r="BS33" i="11"/>
  <c r="BS32" i="11"/>
  <c r="BS31" i="11"/>
  <c r="BS30" i="11"/>
  <c r="BS29" i="11"/>
  <c r="BS28" i="11"/>
  <c r="BS27" i="11"/>
  <c r="BS26" i="11"/>
  <c r="BS25" i="11"/>
  <c r="BS24" i="11"/>
  <c r="BS23" i="11"/>
  <c r="BS22" i="11"/>
  <c r="BS21" i="11"/>
  <c r="BS20" i="11"/>
  <c r="BS19" i="11"/>
  <c r="BS18" i="11"/>
  <c r="BS17" i="11"/>
  <c r="BS16" i="11"/>
  <c r="BS15" i="11"/>
  <c r="BS14" i="11"/>
  <c r="BS13" i="11"/>
  <c r="BS12" i="11"/>
  <c r="BO60" i="11"/>
  <c r="BO59" i="11"/>
  <c r="BO58" i="11"/>
  <c r="BO57" i="11"/>
  <c r="BO56" i="11"/>
  <c r="BO55" i="11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5" i="11"/>
  <c r="BO24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K12" i="11"/>
  <c r="AY60" i="11"/>
  <c r="AY59" i="11"/>
  <c r="AY58" i="11"/>
  <c r="AY57" i="11"/>
  <c r="AY56" i="11"/>
  <c r="AY55" i="11"/>
  <c r="AY54" i="11"/>
  <c r="AY53" i="11"/>
  <c r="AY52" i="11"/>
  <c r="AY51" i="11"/>
  <c r="AY50" i="11"/>
  <c r="AY48" i="11"/>
  <c r="AY47" i="11"/>
  <c r="AY46" i="11"/>
  <c r="AY45" i="11"/>
  <c r="AY38" i="11"/>
  <c r="AY34" i="11"/>
  <c r="AY31" i="11"/>
  <c r="AY30" i="11"/>
  <c r="AY29" i="11"/>
  <c r="AY28" i="11"/>
  <c r="AY24" i="11"/>
  <c r="AY23" i="11"/>
  <c r="AY20" i="11"/>
  <c r="AY12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5" i="11"/>
  <c r="AU44" i="11"/>
  <c r="AU43" i="11"/>
  <c r="AU42" i="11"/>
  <c r="AU41" i="11"/>
  <c r="AU40" i="11"/>
  <c r="AU39" i="11"/>
  <c r="AU38" i="11"/>
  <c r="BC38" i="11" s="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3" i="11"/>
  <c r="AU22" i="11"/>
  <c r="AU21" i="11"/>
  <c r="AU20" i="11"/>
  <c r="AU19" i="11"/>
  <c r="AU18" i="11"/>
  <c r="AU17" i="11"/>
  <c r="AU16" i="11"/>
  <c r="AU15" i="11"/>
  <c r="AU12" i="11"/>
  <c r="AQ12" i="11"/>
  <c r="AM12" i="11"/>
  <c r="AE12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2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2" i="11"/>
  <c r="K60" i="11"/>
  <c r="K12" i="11"/>
  <c r="G12" i="11"/>
  <c r="A3" i="11"/>
  <c r="I19" i="8"/>
  <c r="M19" i="8" s="1"/>
  <c r="I17" i="8"/>
  <c r="M17" i="8" s="1"/>
  <c r="I15" i="8"/>
  <c r="M15" i="8" s="1"/>
  <c r="I24" i="8"/>
  <c r="I13" i="8"/>
  <c r="M13" i="8" s="1"/>
  <c r="I11" i="8"/>
  <c r="M11" i="8" s="1"/>
  <c r="U58" i="4"/>
  <c r="U71" i="4"/>
  <c r="U48" i="4"/>
  <c r="A2" i="1"/>
  <c r="A2" i="7"/>
  <c r="A2" i="6"/>
  <c r="A4" i="4"/>
  <c r="A2" i="2"/>
  <c r="S61" i="4"/>
  <c r="R61" i="4"/>
  <c r="N61" i="4"/>
  <c r="I61" i="4"/>
  <c r="H61" i="4"/>
  <c r="G61" i="4"/>
  <c r="F61" i="4"/>
  <c r="T61" i="4"/>
  <c r="U59" i="4"/>
  <c r="U56" i="4"/>
  <c r="G40" i="2"/>
  <c r="G22" i="2"/>
  <c r="G27" i="2"/>
  <c r="A1" i="1"/>
  <c r="A1" i="2"/>
  <c r="A1" i="6"/>
  <c r="A1" i="7"/>
  <c r="A2" i="4"/>
  <c r="U20" i="4"/>
  <c r="U29" i="4"/>
  <c r="U35" i="4"/>
  <c r="U45" i="4"/>
  <c r="U53" i="4"/>
  <c r="U54" i="4"/>
  <c r="U70" i="4"/>
  <c r="C42" i="7"/>
  <c r="D42" i="7"/>
  <c r="E42" i="7"/>
  <c r="F42" i="7"/>
  <c r="D64" i="11"/>
  <c r="D65" i="11"/>
  <c r="D66" i="11"/>
  <c r="F66" i="11" s="1"/>
  <c r="D67" i="11"/>
  <c r="F67" i="11" s="1"/>
  <c r="D68" i="11"/>
  <c r="F68" i="11" s="1"/>
  <c r="I40" i="11" l="1"/>
  <c r="E26" i="8"/>
  <c r="AQ42" i="11"/>
  <c r="AQ41" i="11"/>
  <c r="AQ39" i="11"/>
  <c r="AQ37" i="11"/>
  <c r="AQ32" i="11"/>
  <c r="AQ27" i="11"/>
  <c r="AQ26" i="11"/>
  <c r="AQ25" i="11"/>
  <c r="AY14" i="11"/>
  <c r="BA14" i="11" s="1"/>
  <c r="BB14" i="11" s="1"/>
  <c r="AQ14" i="11"/>
  <c r="BT11" i="11"/>
  <c r="N57" i="11"/>
  <c r="BU15" i="11"/>
  <c r="BU19" i="11"/>
  <c r="BU23" i="11"/>
  <c r="BU27" i="11"/>
  <c r="BY14" i="11"/>
  <c r="BY26" i="11"/>
  <c r="BY38" i="11"/>
  <c r="BY42" i="11"/>
  <c r="BY46" i="11"/>
  <c r="BY50" i="11"/>
  <c r="BY54" i="11"/>
  <c r="BY58" i="11"/>
  <c r="Q18" i="11"/>
  <c r="Q22" i="11"/>
  <c r="Q26" i="11"/>
  <c r="Q34" i="11"/>
  <c r="Q38" i="11"/>
  <c r="Q42" i="11"/>
  <c r="Q46" i="11"/>
  <c r="Q50" i="11"/>
  <c r="Q54" i="11"/>
  <c r="Q58" i="11"/>
  <c r="AG54" i="11"/>
  <c r="CA72" i="11"/>
  <c r="AO72" i="11"/>
  <c r="AP72" i="11" s="1"/>
  <c r="AX17" i="11"/>
  <c r="AP44" i="11"/>
  <c r="BA30" i="11"/>
  <c r="BB30" i="11" s="1"/>
  <c r="BA50" i="11"/>
  <c r="BB50" i="11" s="1"/>
  <c r="BA58" i="11"/>
  <c r="BB58" i="11" s="1"/>
  <c r="AK12" i="11"/>
  <c r="AO35" i="11"/>
  <c r="AL31" i="11"/>
  <c r="BU13" i="11"/>
  <c r="BU17" i="11"/>
  <c r="BU21" i="11"/>
  <c r="BU25" i="11"/>
  <c r="BU53" i="11"/>
  <c r="BU57" i="11"/>
  <c r="BY12" i="11"/>
  <c r="BY16" i="11"/>
  <c r="BY20" i="11"/>
  <c r="BY24" i="11"/>
  <c r="BY28" i="11"/>
  <c r="BY44" i="11"/>
  <c r="BY48" i="11"/>
  <c r="BY56" i="11"/>
  <c r="BY60" i="11"/>
  <c r="BA72" i="11"/>
  <c r="AK39" i="11"/>
  <c r="AL39" i="11" s="1"/>
  <c r="BM53" i="11"/>
  <c r="AT24" i="11"/>
  <c r="BI55" i="11"/>
  <c r="BJ55" i="11" s="1"/>
  <c r="N44" i="11"/>
  <c r="AH24" i="11"/>
  <c r="E52" i="11"/>
  <c r="U36" i="11"/>
  <c r="U40" i="11"/>
  <c r="U44" i="11"/>
  <c r="U48" i="11"/>
  <c r="U56" i="11"/>
  <c r="U60" i="11"/>
  <c r="AG20" i="11"/>
  <c r="AK44" i="11"/>
  <c r="AS48" i="11"/>
  <c r="AP60" i="11"/>
  <c r="I44" i="11"/>
  <c r="Y16" i="11"/>
  <c r="AS52" i="11"/>
  <c r="I52" i="11"/>
  <c r="M52" i="11"/>
  <c r="AO51" i="11"/>
  <c r="AW17" i="11"/>
  <c r="AW25" i="11"/>
  <c r="AX25" i="11" s="1"/>
  <c r="AW45" i="11"/>
  <c r="AW57" i="11"/>
  <c r="BA34" i="11"/>
  <c r="BB34" i="11" s="1"/>
  <c r="BQ16" i="11"/>
  <c r="BQ20" i="11"/>
  <c r="BQ36" i="11"/>
  <c r="BQ44" i="11"/>
  <c r="BQ48" i="11"/>
  <c r="AL43" i="11"/>
  <c r="AT56" i="11"/>
  <c r="E50" i="11"/>
  <c r="I36" i="11"/>
  <c r="I60" i="11"/>
  <c r="M56" i="11"/>
  <c r="AG12" i="11"/>
  <c r="AG60" i="11"/>
  <c r="AH60" i="11" s="1"/>
  <c r="AK35" i="11"/>
  <c r="AO59" i="11"/>
  <c r="AS28" i="11"/>
  <c r="BA38" i="11"/>
  <c r="BB38" i="11" s="1"/>
  <c r="BI19" i="11"/>
  <c r="BJ19" i="11" s="1"/>
  <c r="BM45" i="11"/>
  <c r="BU12" i="11"/>
  <c r="AK15" i="11"/>
  <c r="AL15" i="11" s="1"/>
  <c r="AO47" i="11"/>
  <c r="AS20" i="11"/>
  <c r="BA46" i="11"/>
  <c r="BI59" i="11"/>
  <c r="BM57" i="11"/>
  <c r="BN57" i="11" s="1"/>
  <c r="E58" i="11"/>
  <c r="Y12" i="11"/>
  <c r="AW29" i="11"/>
  <c r="AW49" i="11"/>
  <c r="BQ28" i="11"/>
  <c r="Q9" i="8"/>
  <c r="Y53" i="11"/>
  <c r="AK36" i="11"/>
  <c r="AL36" i="11" s="1"/>
  <c r="AW22" i="11"/>
  <c r="AX22" i="11" s="1"/>
  <c r="AW42" i="11"/>
  <c r="AX42" i="11" s="1"/>
  <c r="AK28" i="11"/>
  <c r="AL28" i="11" s="1"/>
  <c r="AW14" i="11"/>
  <c r="AW26" i="11"/>
  <c r="AX26" i="11" s="1"/>
  <c r="AW34" i="11"/>
  <c r="AW38" i="11"/>
  <c r="Y57" i="11"/>
  <c r="AG37" i="11"/>
  <c r="BO11" i="11"/>
  <c r="BS11" i="11"/>
  <c r="BN60" i="11"/>
  <c r="M43" i="11"/>
  <c r="J48" i="11"/>
  <c r="I55" i="11"/>
  <c r="BM40" i="11"/>
  <c r="AH55" i="11"/>
  <c r="AC23" i="11"/>
  <c r="AC31" i="11"/>
  <c r="AC43" i="11"/>
  <c r="AC55" i="11"/>
  <c r="BU28" i="11"/>
  <c r="BU52" i="11"/>
  <c r="BY23" i="11"/>
  <c r="AC15" i="11"/>
  <c r="AC19" i="11"/>
  <c r="AC27" i="11"/>
  <c r="AC35" i="11"/>
  <c r="AC39" i="11"/>
  <c r="AC47" i="11"/>
  <c r="AC51" i="11"/>
  <c r="AC59" i="11"/>
  <c r="BU32" i="11"/>
  <c r="BU44" i="11"/>
  <c r="BU48" i="11"/>
  <c r="BU56" i="11"/>
  <c r="BU60" i="11"/>
  <c r="BY19" i="11"/>
  <c r="BY27" i="11"/>
  <c r="BY47" i="11"/>
  <c r="BY51" i="11"/>
  <c r="BY59" i="11"/>
  <c r="M55" i="11"/>
  <c r="AO58" i="11"/>
  <c r="E45" i="11"/>
  <c r="I57" i="11"/>
  <c r="J57" i="11" s="1"/>
  <c r="AK20" i="11"/>
  <c r="AK32" i="11"/>
  <c r="AL32" i="11" s="1"/>
  <c r="AK40" i="11"/>
  <c r="BM58" i="11"/>
  <c r="AK24" i="11"/>
  <c r="I41" i="11"/>
  <c r="AK16" i="11"/>
  <c r="AL16" i="11" s="1"/>
  <c r="BI48" i="11"/>
  <c r="BM38" i="11"/>
  <c r="BD32" i="11"/>
  <c r="AY16" i="11"/>
  <c r="BA16" i="11" s="1"/>
  <c r="BB16" i="11" s="1"/>
  <c r="AQ16" i="11"/>
  <c r="AY15" i="11"/>
  <c r="BA15" i="11" s="1"/>
  <c r="BB15" i="11" s="1"/>
  <c r="AY22" i="11"/>
  <c r="BA22" i="11" s="1"/>
  <c r="BB22" i="11" s="1"/>
  <c r="AQ22" i="11"/>
  <c r="AY18" i="11"/>
  <c r="BA18" i="11" s="1"/>
  <c r="BB18" i="11" s="1"/>
  <c r="AY49" i="11"/>
  <c r="BA49" i="11" s="1"/>
  <c r="BB49" i="11" s="1"/>
  <c r="AY33" i="11"/>
  <c r="BA33" i="11" s="1"/>
  <c r="BB33" i="11" s="1"/>
  <c r="AY21" i="11"/>
  <c r="BA21" i="11" s="1"/>
  <c r="BB21" i="11" s="1"/>
  <c r="AQ21" i="11"/>
  <c r="AY17" i="11"/>
  <c r="BA17" i="11" s="1"/>
  <c r="BB17" i="11" s="1"/>
  <c r="AY44" i="11"/>
  <c r="BA44" i="11" s="1"/>
  <c r="BB44" i="11" s="1"/>
  <c r="AQ44" i="11"/>
  <c r="AY40" i="11"/>
  <c r="BA40" i="11" s="1"/>
  <c r="BB40" i="11" s="1"/>
  <c r="AQ40" i="11"/>
  <c r="I47" i="11"/>
  <c r="BM12" i="11"/>
  <c r="BN12" i="11" s="1"/>
  <c r="M77" i="11"/>
  <c r="N77" i="11" s="1"/>
  <c r="AW40" i="11"/>
  <c r="AX40" i="11" s="1"/>
  <c r="BQ35" i="11"/>
  <c r="BQ59" i="11"/>
  <c r="AK10" i="11"/>
  <c r="AS10" i="11"/>
  <c r="M51" i="11"/>
  <c r="AW44" i="11"/>
  <c r="AX44" i="11" s="1"/>
  <c r="AW48" i="11"/>
  <c r="AW52" i="11"/>
  <c r="AW60" i="11"/>
  <c r="BI54" i="11"/>
  <c r="BM24" i="11"/>
  <c r="BM48" i="11"/>
  <c r="BQ27" i="11"/>
  <c r="BQ31" i="11"/>
  <c r="BQ39" i="11"/>
  <c r="BQ43" i="11"/>
  <c r="BQ47" i="11"/>
  <c r="BQ51" i="11"/>
  <c r="BQ55" i="11"/>
  <c r="Q10" i="11"/>
  <c r="E14" i="11"/>
  <c r="Y15" i="11"/>
  <c r="Y55" i="11"/>
  <c r="Y59" i="11"/>
  <c r="AO54" i="11"/>
  <c r="AS43" i="11"/>
  <c r="AH51" i="11"/>
  <c r="CA11" i="11"/>
  <c r="AG45" i="11"/>
  <c r="AO12" i="11"/>
  <c r="AP12" i="11" s="1"/>
  <c r="AS29" i="11"/>
  <c r="BI36" i="11"/>
  <c r="BM50" i="11"/>
  <c r="J45" i="11"/>
  <c r="BD22" i="11"/>
  <c r="AQ11" i="11"/>
  <c r="Q41" i="11"/>
  <c r="Q53" i="11"/>
  <c r="AS57" i="11"/>
  <c r="AT57" i="11" s="1"/>
  <c r="BA51" i="11"/>
  <c r="BA55" i="11"/>
  <c r="BA59" i="11"/>
  <c r="BI40" i="11"/>
  <c r="BQ60" i="11"/>
  <c r="BN46" i="11"/>
  <c r="BJ44" i="11"/>
  <c r="BC11" i="11"/>
  <c r="AU11" i="11"/>
  <c r="BW11" i="11"/>
  <c r="AI11" i="11"/>
  <c r="I53" i="11"/>
  <c r="Q37" i="11"/>
  <c r="Q45" i="11"/>
  <c r="Q49" i="11"/>
  <c r="Q57" i="11"/>
  <c r="AG49" i="11"/>
  <c r="AG57" i="11"/>
  <c r="AH57" i="11" s="1"/>
  <c r="AG53" i="11"/>
  <c r="BA47" i="11"/>
  <c r="BM34" i="11"/>
  <c r="BQ37" i="11"/>
  <c r="BQ41" i="11"/>
  <c r="BQ53" i="11"/>
  <c r="BQ57" i="11"/>
  <c r="M29" i="11"/>
  <c r="AC13" i="11"/>
  <c r="AC17" i="11"/>
  <c r="AC21" i="11"/>
  <c r="AC25" i="11"/>
  <c r="AC29" i="11"/>
  <c r="AC33" i="11"/>
  <c r="AC37" i="11"/>
  <c r="AC41" i="11"/>
  <c r="AC45" i="11"/>
  <c r="AC49" i="11"/>
  <c r="AC53" i="11"/>
  <c r="AC57" i="11"/>
  <c r="I29" i="11"/>
  <c r="M53" i="11"/>
  <c r="U13" i="11"/>
  <c r="U17" i="11"/>
  <c r="U29" i="11"/>
  <c r="U33" i="11"/>
  <c r="U37" i="11"/>
  <c r="U49" i="11"/>
  <c r="U53" i="11"/>
  <c r="U57" i="11"/>
  <c r="E24" i="11"/>
  <c r="E56" i="11"/>
  <c r="AH46" i="11"/>
  <c r="AG46" i="11"/>
  <c r="AP29" i="11"/>
  <c r="AO29" i="11"/>
  <c r="AT38" i="11"/>
  <c r="BD38" i="11"/>
  <c r="I34" i="11"/>
  <c r="BU34" i="11"/>
  <c r="BU38" i="11"/>
  <c r="BU46" i="11"/>
  <c r="BU50" i="11"/>
  <c r="BU58" i="11"/>
  <c r="BY17" i="11"/>
  <c r="BY29" i="11"/>
  <c r="BY37" i="11"/>
  <c r="BY45" i="11"/>
  <c r="M50" i="11"/>
  <c r="M54" i="11"/>
  <c r="AC14" i="11"/>
  <c r="AC18" i="11"/>
  <c r="AC22" i="11"/>
  <c r="AC26" i="11"/>
  <c r="AC30" i="11"/>
  <c r="AC34" i="11"/>
  <c r="AC38" i="11"/>
  <c r="AC42" i="11"/>
  <c r="AC46" i="11"/>
  <c r="AC50" i="11"/>
  <c r="AC54" i="11"/>
  <c r="AC58" i="11"/>
  <c r="AG14" i="11"/>
  <c r="AG38" i="11"/>
  <c r="J38" i="11"/>
  <c r="I38" i="11"/>
  <c r="N38" i="11"/>
  <c r="M38" i="11"/>
  <c r="AH58" i="11"/>
  <c r="AG58" i="11"/>
  <c r="BA24" i="11"/>
  <c r="BB24" i="11" s="1"/>
  <c r="BU30" i="11"/>
  <c r="BU42" i="11"/>
  <c r="BU54" i="11"/>
  <c r="BY13" i="11"/>
  <c r="BY21" i="11"/>
  <c r="BY33" i="11"/>
  <c r="BY41" i="11"/>
  <c r="BY49" i="11"/>
  <c r="BY53" i="11"/>
  <c r="BY57" i="11"/>
  <c r="Q72" i="11"/>
  <c r="BD48" i="11"/>
  <c r="BF48" i="11" s="1"/>
  <c r="CB27" i="11"/>
  <c r="AG50" i="11"/>
  <c r="AS50" i="11"/>
  <c r="AS54" i="11"/>
  <c r="F34" i="11"/>
  <c r="E34" i="11"/>
  <c r="F54" i="11"/>
  <c r="E54" i="11"/>
  <c r="BI29" i="11"/>
  <c r="BG11" i="11"/>
  <c r="S11" i="11"/>
  <c r="AM11" i="11"/>
  <c r="CC10" i="11"/>
  <c r="BK11" i="11"/>
  <c r="CB52" i="11"/>
  <c r="I10" i="11"/>
  <c r="I59" i="11"/>
  <c r="M47" i="11"/>
  <c r="U39" i="11"/>
  <c r="U43" i="11"/>
  <c r="U47" i="11"/>
  <c r="U51" i="11"/>
  <c r="U59" i="11"/>
  <c r="Y18" i="11"/>
  <c r="Y22" i="11"/>
  <c r="Y26" i="11"/>
  <c r="Y30" i="11"/>
  <c r="Y34" i="11"/>
  <c r="Y38" i="11"/>
  <c r="Y42" i="11"/>
  <c r="Y46" i="11"/>
  <c r="Y50" i="11"/>
  <c r="Y54" i="11"/>
  <c r="Y58" i="11"/>
  <c r="AG35" i="11"/>
  <c r="AK14" i="11"/>
  <c r="AK18" i="11"/>
  <c r="AL18" i="11" s="1"/>
  <c r="AK22" i="11"/>
  <c r="AL22" i="11" s="1"/>
  <c r="AK26" i="11"/>
  <c r="AL26" i="11" s="1"/>
  <c r="AK46" i="11"/>
  <c r="AL46" i="11" s="1"/>
  <c r="AK50" i="11"/>
  <c r="AK54" i="11"/>
  <c r="AK58" i="11"/>
  <c r="AS38" i="11"/>
  <c r="AW15" i="11"/>
  <c r="AX15" i="11" s="1"/>
  <c r="AW19" i="11"/>
  <c r="AW39" i="11"/>
  <c r="AX39" i="11" s="1"/>
  <c r="AW43" i="11"/>
  <c r="AW51" i="11"/>
  <c r="AW55" i="11"/>
  <c r="BI45" i="11"/>
  <c r="BI58" i="11"/>
  <c r="BJ58" i="11" s="1"/>
  <c r="BM20" i="11"/>
  <c r="BM36" i="11"/>
  <c r="BM43" i="11"/>
  <c r="BM51" i="11"/>
  <c r="BM55" i="11"/>
  <c r="BQ30" i="11"/>
  <c r="BQ46" i="11"/>
  <c r="BQ50" i="11"/>
  <c r="U77" i="11"/>
  <c r="CB13" i="11"/>
  <c r="BQ10" i="11"/>
  <c r="AY11" i="11"/>
  <c r="W11" i="11"/>
  <c r="U10" i="11"/>
  <c r="BM10" i="11"/>
  <c r="AE11" i="11"/>
  <c r="BD55" i="11"/>
  <c r="Y10" i="11"/>
  <c r="E59" i="11"/>
  <c r="I51" i="11"/>
  <c r="Q15" i="11"/>
  <c r="Q19" i="11"/>
  <c r="Q23" i="11"/>
  <c r="Q27" i="11"/>
  <c r="Q31" i="11"/>
  <c r="Q35" i="11"/>
  <c r="Q39" i="11"/>
  <c r="Q43" i="11"/>
  <c r="Q47" i="11"/>
  <c r="Q51" i="11"/>
  <c r="Q55" i="11"/>
  <c r="Q59" i="11"/>
  <c r="U14" i="11"/>
  <c r="U18" i="11"/>
  <c r="U22" i="11"/>
  <c r="U26" i="11"/>
  <c r="U30" i="11"/>
  <c r="U34" i="11"/>
  <c r="AK17" i="11"/>
  <c r="AL17" i="11" s="1"/>
  <c r="AK21" i="11"/>
  <c r="AL21" i="11" s="1"/>
  <c r="AK25" i="11"/>
  <c r="AL25" i="11" s="1"/>
  <c r="AK29" i="11"/>
  <c r="AK33" i="11"/>
  <c r="AL33" i="11" s="1"/>
  <c r="AK37" i="11"/>
  <c r="AL37" i="11" s="1"/>
  <c r="AK41" i="11"/>
  <c r="AL41" i="11" s="1"/>
  <c r="AK45" i="11"/>
  <c r="AO50" i="11"/>
  <c r="AS46" i="11"/>
  <c r="AS55" i="11"/>
  <c r="AT55" i="11" s="1"/>
  <c r="AS59" i="11"/>
  <c r="BA20" i="11"/>
  <c r="BA48" i="11"/>
  <c r="BA53" i="11"/>
  <c r="Y72" i="11"/>
  <c r="AO71" i="11"/>
  <c r="AW77" i="11"/>
  <c r="AX77" i="11" s="1"/>
  <c r="BD36" i="11"/>
  <c r="BD53" i="11"/>
  <c r="BF53" i="11" s="1"/>
  <c r="BD57" i="11"/>
  <c r="BD15" i="11"/>
  <c r="BD19" i="11"/>
  <c r="BF19" i="11" s="1"/>
  <c r="BD39" i="11"/>
  <c r="BD43" i="11"/>
  <c r="BD51" i="11"/>
  <c r="BF51" i="11" s="1"/>
  <c r="T61" i="11"/>
  <c r="V61" i="11" s="1"/>
  <c r="BD26" i="11"/>
  <c r="M24" i="8"/>
  <c r="CB46" i="11"/>
  <c r="CB50" i="11"/>
  <c r="BD21" i="11"/>
  <c r="BD25" i="11"/>
  <c r="CB43" i="11"/>
  <c r="AY42" i="11"/>
  <c r="BA42" i="11" s="1"/>
  <c r="BB42" i="11" s="1"/>
  <c r="AY41" i="11"/>
  <c r="BA41" i="11" s="1"/>
  <c r="BB41" i="11" s="1"/>
  <c r="AY39" i="11"/>
  <c r="BA39" i="11" s="1"/>
  <c r="BB39" i="11" s="1"/>
  <c r="AY37" i="11"/>
  <c r="BA37" i="11" s="1"/>
  <c r="BB37" i="11" s="1"/>
  <c r="AY36" i="11"/>
  <c r="BA36" i="11" s="1"/>
  <c r="BB36" i="11" s="1"/>
  <c r="AY32" i="11"/>
  <c r="BA32" i="11" s="1"/>
  <c r="BB32" i="11" s="1"/>
  <c r="AY27" i="11"/>
  <c r="BA27" i="11" s="1"/>
  <c r="BB27" i="11" s="1"/>
  <c r="AY26" i="11"/>
  <c r="BA26" i="11" s="1"/>
  <c r="BB26" i="11" s="1"/>
  <c r="AY25" i="11"/>
  <c r="BA25" i="11" s="1"/>
  <c r="BB25" i="11" s="1"/>
  <c r="G24" i="8"/>
  <c r="BC56" i="11"/>
  <c r="Q24" i="8"/>
  <c r="BC53" i="11"/>
  <c r="BC48" i="11"/>
  <c r="E40" i="11"/>
  <c r="AW20" i="11"/>
  <c r="BC58" i="11"/>
  <c r="AG77" i="11"/>
  <c r="AH77" i="11" s="1"/>
  <c r="BO61" i="11"/>
  <c r="CA77" i="11"/>
  <c r="BC34" i="11"/>
  <c r="BQ25" i="11"/>
  <c r="BC35" i="11"/>
  <c r="BC51" i="11"/>
  <c r="BE51" i="11" s="1"/>
  <c r="Y77" i="11"/>
  <c r="BD65" i="11"/>
  <c r="BF65" i="11" s="1"/>
  <c r="E72" i="11"/>
  <c r="AK71" i="11"/>
  <c r="I72" i="11"/>
  <c r="M72" i="11"/>
  <c r="AC72" i="11"/>
  <c r="E48" i="11"/>
  <c r="E60" i="11"/>
  <c r="F60" i="11" s="1"/>
  <c r="I22" i="11"/>
  <c r="I54" i="11"/>
  <c r="I58" i="11"/>
  <c r="M40" i="11"/>
  <c r="M48" i="11"/>
  <c r="M60" i="11"/>
  <c r="N60" i="11" s="1"/>
  <c r="U38" i="11"/>
  <c r="U42" i="11"/>
  <c r="U46" i="11"/>
  <c r="U50" i="11"/>
  <c r="Y52" i="11"/>
  <c r="Y56" i="11"/>
  <c r="Y60" i="11"/>
  <c r="AW50" i="11"/>
  <c r="AW58" i="11"/>
  <c r="BA52" i="11"/>
  <c r="BB52" i="11" s="1"/>
  <c r="BA56" i="11"/>
  <c r="BM31" i="11"/>
  <c r="BQ26" i="11"/>
  <c r="BY55" i="11"/>
  <c r="CB37" i="11"/>
  <c r="BD28" i="11"/>
  <c r="BX61" i="11"/>
  <c r="BX74" i="11" s="1"/>
  <c r="BZ74" i="11" s="1"/>
  <c r="J46" i="11"/>
  <c r="AS53" i="11"/>
  <c r="E36" i="11"/>
  <c r="E44" i="11"/>
  <c r="M14" i="11"/>
  <c r="Q36" i="11"/>
  <c r="Q40" i="11"/>
  <c r="Q44" i="11"/>
  <c r="Q48" i="11"/>
  <c r="Q52" i="11"/>
  <c r="Q56" i="11"/>
  <c r="Q60" i="11"/>
  <c r="U54" i="11"/>
  <c r="U58" i="11"/>
  <c r="AG44" i="11"/>
  <c r="AG48" i="11"/>
  <c r="AG52" i="11"/>
  <c r="AO40" i="11"/>
  <c r="AP40" i="11" s="1"/>
  <c r="AO52" i="11"/>
  <c r="AP52" i="11" s="1"/>
  <c r="BI47" i="11"/>
  <c r="BQ15" i="11"/>
  <c r="BQ19" i="11"/>
  <c r="BY52" i="11"/>
  <c r="J50" i="11"/>
  <c r="H61" i="11"/>
  <c r="H74" i="11" s="1"/>
  <c r="AW46" i="11"/>
  <c r="BD46" i="11"/>
  <c r="BF46" i="11" s="1"/>
  <c r="F40" i="11"/>
  <c r="BD58" i="11"/>
  <c r="BD60" i="11"/>
  <c r="I14" i="11"/>
  <c r="M37" i="11"/>
  <c r="AG40" i="11"/>
  <c r="AK48" i="11"/>
  <c r="AK52" i="11"/>
  <c r="AK56" i="11"/>
  <c r="AK60" i="11"/>
  <c r="AL60" i="11" s="1"/>
  <c r="AO44" i="11"/>
  <c r="AO48" i="11"/>
  <c r="BA45" i="11"/>
  <c r="BI31" i="11"/>
  <c r="BM35" i="11"/>
  <c r="BQ45" i="11"/>
  <c r="BQ49" i="11"/>
  <c r="BU16" i="11"/>
  <c r="BY31" i="11"/>
  <c r="BY35" i="11"/>
  <c r="BY39" i="11"/>
  <c r="CB39" i="11"/>
  <c r="CB47" i="11"/>
  <c r="CD47" i="11" s="1"/>
  <c r="CB55" i="11"/>
  <c r="AP24" i="11"/>
  <c r="M34" i="11"/>
  <c r="N34" i="11" s="1"/>
  <c r="Y24" i="11"/>
  <c r="Y32" i="11"/>
  <c r="BI14" i="11"/>
  <c r="BJ14" i="11" s="1"/>
  <c r="BM29" i="11"/>
  <c r="BQ32" i="11"/>
  <c r="CB17" i="11"/>
  <c r="BN14" i="11"/>
  <c r="BD29" i="11"/>
  <c r="BF29" i="11" s="1"/>
  <c r="E31" i="11"/>
  <c r="M27" i="11"/>
  <c r="Q13" i="11"/>
  <c r="Q17" i="11"/>
  <c r="Q21" i="11"/>
  <c r="Q25" i="11"/>
  <c r="Q29" i="11"/>
  <c r="Q33" i="11"/>
  <c r="U12" i="11"/>
  <c r="U16" i="11"/>
  <c r="U20" i="11"/>
  <c r="U24" i="11"/>
  <c r="U28" i="11"/>
  <c r="Y14" i="11"/>
  <c r="AO24" i="11"/>
  <c r="AS12" i="11"/>
  <c r="AS31" i="11"/>
  <c r="AW12" i="11"/>
  <c r="AW28" i="11"/>
  <c r="AW32" i="11"/>
  <c r="AX32" i="11" s="1"/>
  <c r="BA28" i="11"/>
  <c r="BB28" i="11" s="1"/>
  <c r="BQ14" i="11"/>
  <c r="BQ18" i="11"/>
  <c r="BQ22" i="11"/>
  <c r="CB15" i="11"/>
  <c r="AX28" i="11"/>
  <c r="J14" i="11"/>
  <c r="N14" i="11"/>
  <c r="CB30" i="11"/>
  <c r="BD17" i="11"/>
  <c r="BZ13" i="11"/>
  <c r="AT12" i="11"/>
  <c r="CB20" i="11"/>
  <c r="V12" i="11"/>
  <c r="AF61" i="11"/>
  <c r="AF74" i="11" s="1"/>
  <c r="BD34" i="11"/>
  <c r="M23" i="11"/>
  <c r="Y20" i="11"/>
  <c r="Y28" i="11"/>
  <c r="AO20" i="11"/>
  <c r="BD27" i="11"/>
  <c r="E29" i="11"/>
  <c r="I12" i="11"/>
  <c r="J12" i="11" s="1"/>
  <c r="I24" i="11"/>
  <c r="J24" i="11" s="1"/>
  <c r="I35" i="11"/>
  <c r="M24" i="11"/>
  <c r="M35" i="11"/>
  <c r="Q12" i="11"/>
  <c r="Q16" i="11"/>
  <c r="Q28" i="11"/>
  <c r="Q32" i="11"/>
  <c r="U15" i="11"/>
  <c r="U19" i="11"/>
  <c r="U23" i="11"/>
  <c r="U27" i="11"/>
  <c r="U31" i="11"/>
  <c r="Y13" i="11"/>
  <c r="Y17" i="11"/>
  <c r="AG22" i="11"/>
  <c r="AG34" i="11"/>
  <c r="AS30" i="11"/>
  <c r="AW23" i="11"/>
  <c r="AW27" i="11"/>
  <c r="AX27" i="11" s="1"/>
  <c r="AW31" i="11"/>
  <c r="AW35" i="11"/>
  <c r="BA31" i="11"/>
  <c r="BM30" i="11"/>
  <c r="BQ17" i="11"/>
  <c r="BQ21" i="11"/>
  <c r="BQ33" i="11"/>
  <c r="AB61" i="11"/>
  <c r="AB74" i="11" s="1"/>
  <c r="AD74" i="11" s="1"/>
  <c r="AP14" i="11"/>
  <c r="G29" i="2"/>
  <c r="G42" i="2" s="1"/>
  <c r="BH11" i="11"/>
  <c r="AC10" i="11"/>
  <c r="AW10" i="11"/>
  <c r="BP11" i="11"/>
  <c r="BE10" i="11"/>
  <c r="BI10" i="11"/>
  <c r="X11" i="11"/>
  <c r="AN11" i="11"/>
  <c r="AO10" i="11"/>
  <c r="AV11" i="11"/>
  <c r="BX11" i="11"/>
  <c r="BU10" i="11"/>
  <c r="BA10" i="11"/>
  <c r="T11" i="11"/>
  <c r="AG10" i="11"/>
  <c r="BL11" i="11"/>
  <c r="AF11" i="11"/>
  <c r="M10" i="11"/>
  <c r="BD47" i="11"/>
  <c r="BF47" i="11" s="1"/>
  <c r="AT47" i="11"/>
  <c r="BC23" i="11"/>
  <c r="BD11" i="11"/>
  <c r="AJ11" i="11"/>
  <c r="AB11" i="11"/>
  <c r="AR11" i="11"/>
  <c r="AZ11" i="11"/>
  <c r="CB60" i="11"/>
  <c r="AN61" i="11"/>
  <c r="AN74" i="11" s="1"/>
  <c r="CB38" i="11"/>
  <c r="BL61" i="11"/>
  <c r="BL74" i="11" s="1"/>
  <c r="BP61" i="11"/>
  <c r="BR61" i="11" s="1"/>
  <c r="BD52" i="11"/>
  <c r="CB65" i="11"/>
  <c r="E57" i="11"/>
  <c r="F57" i="11" s="1"/>
  <c r="I56" i="11"/>
  <c r="M20" i="11"/>
  <c r="N20" i="11" s="1"/>
  <c r="M41" i="11"/>
  <c r="U55" i="11"/>
  <c r="Y37" i="11"/>
  <c r="Y41" i="11"/>
  <c r="Y45" i="11"/>
  <c r="Y49" i="11"/>
  <c r="AK47" i="11"/>
  <c r="AK51" i="11"/>
  <c r="AK55" i="11"/>
  <c r="AK59" i="11"/>
  <c r="AO45" i="11"/>
  <c r="AS19" i="11"/>
  <c r="AT19" i="11" s="1"/>
  <c r="AS47" i="11"/>
  <c r="AS60" i="11"/>
  <c r="AW37" i="11"/>
  <c r="AX37" i="11" s="1"/>
  <c r="BA60" i="11"/>
  <c r="BB60" i="11" s="1"/>
  <c r="BM54" i="11"/>
  <c r="BQ12" i="11"/>
  <c r="BQ40" i="11"/>
  <c r="BQ52" i="11"/>
  <c r="BQ56" i="11"/>
  <c r="BU39" i="11"/>
  <c r="BU43" i="11"/>
  <c r="BY32" i="11"/>
  <c r="BY36" i="11"/>
  <c r="AC77" i="11"/>
  <c r="AT51" i="11"/>
  <c r="BM59" i="11"/>
  <c r="BH61" i="11"/>
  <c r="BH74" i="11" s="1"/>
  <c r="BQ24" i="11"/>
  <c r="I9" i="8"/>
  <c r="M9" i="8" s="1"/>
  <c r="E51" i="11"/>
  <c r="CB53" i="11"/>
  <c r="E70" i="11"/>
  <c r="F70" i="11" s="1"/>
  <c r="CB59" i="11"/>
  <c r="V59" i="11"/>
  <c r="CB29" i="11"/>
  <c r="CD29" i="11" s="1"/>
  <c r="CB49" i="11"/>
  <c r="CB64" i="11"/>
  <c r="BD37" i="11"/>
  <c r="BD45" i="11"/>
  <c r="BF45" i="11" s="1"/>
  <c r="BD77" i="11"/>
  <c r="BD68" i="11"/>
  <c r="BF68" i="11" s="1"/>
  <c r="BT61" i="11"/>
  <c r="BT74" i="11" s="1"/>
  <c r="BV74" i="11" s="1"/>
  <c r="E27" i="11"/>
  <c r="E55" i="11"/>
  <c r="M12" i="11"/>
  <c r="Y19" i="11"/>
  <c r="Y23" i="11"/>
  <c r="Y27" i="11"/>
  <c r="Y31" i="11"/>
  <c r="Y35" i="11"/>
  <c r="Y39" i="11"/>
  <c r="Y43" i="11"/>
  <c r="Y47" i="11"/>
  <c r="AG27" i="11"/>
  <c r="AG41" i="11"/>
  <c r="BC29" i="11"/>
  <c r="AS34" i="11"/>
  <c r="AS45" i="11"/>
  <c r="AS58" i="11"/>
  <c r="BI56" i="11"/>
  <c r="BM41" i="11"/>
  <c r="BQ34" i="11"/>
  <c r="BQ38" i="11"/>
  <c r="BQ42" i="11"/>
  <c r="BQ54" i="11"/>
  <c r="BQ58" i="11"/>
  <c r="BU29" i="11"/>
  <c r="BU33" i="11"/>
  <c r="BU37" i="11"/>
  <c r="BU41" i="11"/>
  <c r="BY34" i="11"/>
  <c r="BC72" i="11"/>
  <c r="E77" i="11"/>
  <c r="F77" i="11" s="1"/>
  <c r="AS77" i="11"/>
  <c r="AT77" i="11" s="1"/>
  <c r="CB54" i="11"/>
  <c r="CD54" i="11" s="1"/>
  <c r="BD16" i="11"/>
  <c r="BA19" i="11"/>
  <c r="BB19" i="11" s="1"/>
  <c r="CB24" i="11"/>
  <c r="CB23" i="11"/>
  <c r="BD31" i="11"/>
  <c r="BF31" i="11" s="1"/>
  <c r="BD64" i="11"/>
  <c r="AW13" i="11"/>
  <c r="E12" i="11"/>
  <c r="F12" i="11" s="1"/>
  <c r="CB44" i="11"/>
  <c r="CB12" i="11"/>
  <c r="CB16" i="11"/>
  <c r="CB28" i="11"/>
  <c r="CB32" i="11"/>
  <c r="CB42" i="11"/>
  <c r="I46" i="11"/>
  <c r="CB77" i="11"/>
  <c r="CB21" i="11"/>
  <c r="CB48" i="11"/>
  <c r="CD48" i="11" s="1"/>
  <c r="CB31" i="11"/>
  <c r="BD67" i="11"/>
  <c r="BF67" i="11" s="1"/>
  <c r="BC46" i="11"/>
  <c r="BQ13" i="11"/>
  <c r="BC52" i="11"/>
  <c r="BE52" i="11" s="1"/>
  <c r="CB66" i="11"/>
  <c r="CD66" i="11" s="1"/>
  <c r="CB56" i="11"/>
  <c r="CD56" i="11" s="1"/>
  <c r="CB45" i="11"/>
  <c r="AR61" i="11"/>
  <c r="AR74" i="11" s="1"/>
  <c r="P61" i="11"/>
  <c r="CB34" i="11"/>
  <c r="CB41" i="11"/>
  <c r="BD42" i="11"/>
  <c r="BD24" i="11"/>
  <c r="E41" i="11"/>
  <c r="E47" i="11"/>
  <c r="M22" i="11"/>
  <c r="U32" i="11"/>
  <c r="Y36" i="11"/>
  <c r="Y44" i="11"/>
  <c r="Y48" i="11"/>
  <c r="AG47" i="11"/>
  <c r="AO53" i="11"/>
  <c r="BW61" i="11"/>
  <c r="BS61" i="11"/>
  <c r="S61" i="11"/>
  <c r="BC77" i="11"/>
  <c r="BA35" i="11"/>
  <c r="BC55" i="11"/>
  <c r="AS72" i="11"/>
  <c r="L61" i="11"/>
  <c r="L74" i="11" s="1"/>
  <c r="CB36" i="11"/>
  <c r="CB33" i="11"/>
  <c r="D61" i="11"/>
  <c r="D74" i="11" s="1"/>
  <c r="BD12" i="11"/>
  <c r="BD44" i="11"/>
  <c r="BD23" i="11"/>
  <c r="CB57" i="11"/>
  <c r="BD54" i="11"/>
  <c r="BF54" i="11" s="1"/>
  <c r="CB58" i="11"/>
  <c r="BM47" i="11"/>
  <c r="BD59" i="11"/>
  <c r="BF59" i="11" s="1"/>
  <c r="E20" i="11"/>
  <c r="CA58" i="11"/>
  <c r="Q20" i="11"/>
  <c r="Q24" i="11"/>
  <c r="U35" i="11"/>
  <c r="U52" i="11"/>
  <c r="Y51" i="11"/>
  <c r="AK13" i="11"/>
  <c r="AL13" i="11" s="1"/>
  <c r="AK49" i="11"/>
  <c r="AL49" i="11" s="1"/>
  <c r="AK53" i="11"/>
  <c r="AK57" i="11"/>
  <c r="AL57" i="11" s="1"/>
  <c r="AO56" i="11"/>
  <c r="BC20" i="11"/>
  <c r="BC28" i="11"/>
  <c r="BC31" i="11"/>
  <c r="AW24" i="11"/>
  <c r="AW47" i="11"/>
  <c r="BA29" i="11"/>
  <c r="BA57" i="11"/>
  <c r="BB57" i="11" s="1"/>
  <c r="BI35" i="11"/>
  <c r="BJ35" i="11" s="1"/>
  <c r="BI53" i="11"/>
  <c r="BU14" i="11"/>
  <c r="BU18" i="11"/>
  <c r="BU22" i="11"/>
  <c r="BU26" i="11"/>
  <c r="BY25" i="11"/>
  <c r="CC70" i="11"/>
  <c r="CD70" i="11" s="1"/>
  <c r="AG72" i="11"/>
  <c r="CB51" i="11"/>
  <c r="AX68" i="11"/>
  <c r="BD33" i="11"/>
  <c r="BD40" i="11"/>
  <c r="BC43" i="11"/>
  <c r="BC60" i="11"/>
  <c r="BC57" i="11"/>
  <c r="AS51" i="11"/>
  <c r="CA71" i="11"/>
  <c r="AW59" i="11"/>
  <c r="AW56" i="11"/>
  <c r="I77" i="11"/>
  <c r="J77" i="11" s="1"/>
  <c r="CB40" i="11"/>
  <c r="CB14" i="11"/>
  <c r="AJ61" i="11"/>
  <c r="BD30" i="11"/>
  <c r="CB25" i="11"/>
  <c r="BD14" i="11"/>
  <c r="X61" i="11"/>
  <c r="X74" i="11" s="1"/>
  <c r="Z74" i="11" s="1"/>
  <c r="AV61" i="11"/>
  <c r="BD56" i="11"/>
  <c r="BF56" i="11" s="1"/>
  <c r="BD20" i="11"/>
  <c r="BF20" i="11" s="1"/>
  <c r="BD66" i="11"/>
  <c r="BF66" i="11" s="1"/>
  <c r="I50" i="11"/>
  <c r="M46" i="11"/>
  <c r="Q14" i="11"/>
  <c r="Q30" i="11"/>
  <c r="U21" i="11"/>
  <c r="U25" i="11"/>
  <c r="U41" i="11"/>
  <c r="U45" i="11"/>
  <c r="Y21" i="11"/>
  <c r="Y25" i="11"/>
  <c r="Y29" i="11"/>
  <c r="Y33" i="11"/>
  <c r="AC12" i="11"/>
  <c r="AC16" i="11"/>
  <c r="AC20" i="11"/>
  <c r="AC24" i="11"/>
  <c r="AC28" i="11"/>
  <c r="AC32" i="11"/>
  <c r="AC36" i="11"/>
  <c r="AC40" i="11"/>
  <c r="AC44" i="11"/>
  <c r="AC48" i="11"/>
  <c r="AC52" i="11"/>
  <c r="AC56" i="11"/>
  <c r="AC60" i="11"/>
  <c r="AG39" i="11"/>
  <c r="AG56" i="11"/>
  <c r="AK19" i="11"/>
  <c r="AL19" i="11" s="1"/>
  <c r="AK23" i="11"/>
  <c r="AL23" i="11" s="1"/>
  <c r="AK27" i="11"/>
  <c r="AL27" i="11" s="1"/>
  <c r="AO31" i="11"/>
  <c r="AW16" i="11"/>
  <c r="AX16" i="11" s="1"/>
  <c r="AW30" i="11"/>
  <c r="AW41" i="11"/>
  <c r="BC54" i="11"/>
  <c r="BA12" i="11"/>
  <c r="BB12" i="11" s="1"/>
  <c r="BU36" i="11"/>
  <c r="BU40" i="11"/>
  <c r="BY15" i="11"/>
  <c r="BB67" i="11"/>
  <c r="F47" i="11"/>
  <c r="F55" i="11"/>
  <c r="V21" i="11"/>
  <c r="Z54" i="11"/>
  <c r="CB71" i="11"/>
  <c r="CD71" i="11" s="1"/>
  <c r="BD35" i="11"/>
  <c r="BF35" i="11" s="1"/>
  <c r="AX13" i="11"/>
  <c r="BN59" i="11"/>
  <c r="BR24" i="11"/>
  <c r="AD12" i="11"/>
  <c r="CB22" i="11"/>
  <c r="BD13" i="11"/>
  <c r="E53" i="11"/>
  <c r="F53" i="11" s="1"/>
  <c r="I20" i="11"/>
  <c r="Y40" i="11"/>
  <c r="AG29" i="11"/>
  <c r="AG43" i="11"/>
  <c r="AG59" i="11"/>
  <c r="AK30" i="11"/>
  <c r="AL30" i="11" s="1"/>
  <c r="AK34" i="11"/>
  <c r="AL34" i="11" s="1"/>
  <c r="AK38" i="11"/>
  <c r="AL38" i="11" s="1"/>
  <c r="AK42" i="11"/>
  <c r="AL42" i="11" s="1"/>
  <c r="BC59" i="11"/>
  <c r="AW18" i="11"/>
  <c r="AX18" i="11" s="1"/>
  <c r="AW21" i="11"/>
  <c r="AX21" i="11" s="1"/>
  <c r="AW33" i="11"/>
  <c r="AW36" i="11"/>
  <c r="AW53" i="11"/>
  <c r="BA23" i="11"/>
  <c r="BB23" i="11" s="1"/>
  <c r="BA54" i="11"/>
  <c r="BI20" i="11"/>
  <c r="BI46" i="11"/>
  <c r="BM22" i="11"/>
  <c r="BN22" i="11" s="1"/>
  <c r="BM44" i="11"/>
  <c r="BM56" i="11"/>
  <c r="BU47" i="11"/>
  <c r="BU51" i="11"/>
  <c r="BU55" i="11"/>
  <c r="BU59" i="11"/>
  <c r="BY18" i="11"/>
  <c r="BY22" i="11"/>
  <c r="U72" i="11"/>
  <c r="AK72" i="11"/>
  <c r="AL72" i="11" s="1"/>
  <c r="Q77" i="11"/>
  <c r="AO77" i="11"/>
  <c r="AP77" i="11" s="1"/>
  <c r="BA77" i="11"/>
  <c r="BB77" i="11" s="1"/>
  <c r="CB19" i="11"/>
  <c r="AT53" i="11"/>
  <c r="CB18" i="11"/>
  <c r="CB26" i="11"/>
  <c r="AS23" i="11"/>
  <c r="BC50" i="11"/>
  <c r="AS35" i="11"/>
  <c r="BC24" i="11"/>
  <c r="BC47" i="11"/>
  <c r="BC12" i="11"/>
  <c r="CA53" i="11"/>
  <c r="BC30" i="11"/>
  <c r="AW54" i="11"/>
  <c r="AU61" i="11"/>
  <c r="CA29" i="11"/>
  <c r="BC45" i="11"/>
  <c r="CA59" i="11"/>
  <c r="CA47" i="11"/>
  <c r="O61" i="11"/>
  <c r="AA61" i="11"/>
  <c r="CA48" i="11"/>
  <c r="CA20" i="11"/>
  <c r="CA45" i="11"/>
  <c r="BA43" i="11"/>
  <c r="BB43" i="11" s="1"/>
  <c r="CB35" i="11"/>
  <c r="F35" i="11"/>
  <c r="AX49" i="11"/>
  <c r="BD49" i="11"/>
  <c r="BN49" i="11"/>
  <c r="BM49" i="11"/>
  <c r="BN52" i="11"/>
  <c r="BM52" i="11"/>
  <c r="BR23" i="11"/>
  <c r="BQ23" i="11"/>
  <c r="BR29" i="11"/>
  <c r="BQ29" i="11"/>
  <c r="BZ30" i="11"/>
  <c r="BY30" i="11"/>
  <c r="BZ40" i="11"/>
  <c r="BY40" i="11"/>
  <c r="BZ43" i="11"/>
  <c r="BY43" i="11"/>
  <c r="CA35" i="11"/>
  <c r="CA56" i="11"/>
  <c r="AI61" i="11"/>
  <c r="W61" i="11"/>
  <c r="CA54" i="11"/>
  <c r="BC19" i="11"/>
  <c r="CB67" i="11"/>
  <c r="CD67" i="11" s="1"/>
  <c r="CB68" i="11"/>
  <c r="BU31" i="11"/>
  <c r="BU35" i="11"/>
  <c r="BU20" i="11"/>
  <c r="BU24" i="11"/>
  <c r="BU45" i="11"/>
  <c r="BU49" i="11"/>
  <c r="F72" i="11"/>
  <c r="CB72" i="11"/>
  <c r="BD50" i="11"/>
  <c r="AT50" i="11"/>
  <c r="BD72" i="11"/>
  <c r="AW72" i="11"/>
  <c r="BD18" i="11"/>
  <c r="BD41" i="11"/>
  <c r="AZ61" i="11"/>
  <c r="AG19" i="11"/>
  <c r="AH19" i="11" s="1"/>
  <c r="BI28" i="11"/>
  <c r="BJ28" i="11" s="1"/>
  <c r="AO23" i="11"/>
  <c r="AP23" i="11" s="1"/>
  <c r="BI43" i="11"/>
  <c r="BJ43" i="11" s="1"/>
  <c r="I37" i="11"/>
  <c r="J37" i="11" s="1"/>
  <c r="AG15" i="11"/>
  <c r="AH15" i="11" s="1"/>
  <c r="BI21" i="11"/>
  <c r="BJ21" i="11" s="1"/>
  <c r="M26" i="11"/>
  <c r="N26" i="11" s="1"/>
  <c r="U60" i="4"/>
  <c r="AO39" i="11"/>
  <c r="AP39" i="11" s="1"/>
  <c r="BI23" i="11"/>
  <c r="BJ23" i="11" s="1"/>
  <c r="AG17" i="11"/>
  <c r="AH17" i="11" s="1"/>
  <c r="BM26" i="11"/>
  <c r="BN26" i="11" s="1"/>
  <c r="AO26" i="11"/>
  <c r="AP26" i="11" s="1"/>
  <c r="BG12" i="11"/>
  <c r="U12" i="4"/>
  <c r="AO37" i="11"/>
  <c r="AP37" i="11" s="1"/>
  <c r="I23" i="11"/>
  <c r="J23" i="11" s="1"/>
  <c r="BI33" i="11"/>
  <c r="BJ33" i="11" s="1"/>
  <c r="U30" i="4"/>
  <c r="U46" i="4"/>
  <c r="U43" i="4"/>
  <c r="BI15" i="11"/>
  <c r="BJ15" i="11" s="1"/>
  <c r="BM39" i="11"/>
  <c r="BN39" i="11" s="1"/>
  <c r="AO16" i="11"/>
  <c r="AP16" i="11" s="1"/>
  <c r="F43" i="1"/>
  <c r="BM19" i="11"/>
  <c r="BN19" i="11" s="1"/>
  <c r="BM32" i="11"/>
  <c r="BN32" i="11" s="1"/>
  <c r="F23" i="6"/>
  <c r="BM28" i="11"/>
  <c r="BN28" i="11" s="1"/>
  <c r="U55" i="4"/>
  <c r="BI17" i="11"/>
  <c r="BJ17" i="11" s="1"/>
  <c r="I30" i="11"/>
  <c r="J30" i="11" s="1"/>
  <c r="AO46" i="11"/>
  <c r="AP46" i="11" s="1"/>
  <c r="AG16" i="11"/>
  <c r="AH16" i="11" s="1"/>
  <c r="AG42" i="11"/>
  <c r="AH42" i="11" s="1"/>
  <c r="F28" i="1"/>
  <c r="AO18" i="11"/>
  <c r="AP18" i="11" s="1"/>
  <c r="AG30" i="11"/>
  <c r="AH30" i="11" s="1"/>
  <c r="BM21" i="11"/>
  <c r="BN21" i="11" s="1"/>
  <c r="BM27" i="11"/>
  <c r="BN27" i="11" s="1"/>
  <c r="BM33" i="11"/>
  <c r="BN33" i="11" s="1"/>
  <c r="U19" i="4"/>
  <c r="BI32" i="11"/>
  <c r="BJ32" i="11" s="1"/>
  <c r="Q61" i="4"/>
  <c r="BK13" i="11"/>
  <c r="BI18" i="11"/>
  <c r="BJ18" i="11" s="1"/>
  <c r="I39" i="11"/>
  <c r="J39" i="11" s="1"/>
  <c r="U51" i="4"/>
  <c r="L61" i="4"/>
  <c r="AG18" i="11"/>
  <c r="AH18" i="11" s="1"/>
  <c r="M25" i="11"/>
  <c r="N25" i="11" s="1"/>
  <c r="U31" i="4"/>
  <c r="AO38" i="11"/>
  <c r="AP38" i="11" s="1"/>
  <c r="U24" i="4"/>
  <c r="BI13" i="11"/>
  <c r="BJ13" i="11" s="1"/>
  <c r="AO25" i="11"/>
  <c r="AP25" i="11" s="1"/>
  <c r="AG31" i="11"/>
  <c r="AH31" i="11" s="1"/>
  <c r="U50" i="4"/>
  <c r="AG26" i="11"/>
  <c r="AH26" i="11" s="1"/>
  <c r="BI37" i="11"/>
  <c r="BJ37" i="11" s="1"/>
  <c r="I49" i="11"/>
  <c r="J49" i="11" s="1"/>
  <c r="BI16" i="11"/>
  <c r="BJ16" i="11" s="1"/>
  <c r="U28" i="4"/>
  <c r="U34" i="4"/>
  <c r="BI42" i="11"/>
  <c r="BJ42" i="11" s="1"/>
  <c r="BM16" i="11"/>
  <c r="BN16" i="11" s="1"/>
  <c r="BM18" i="11"/>
  <c r="BN18" i="11" s="1"/>
  <c r="AO22" i="11"/>
  <c r="AP22" i="11" s="1"/>
  <c r="BI25" i="11"/>
  <c r="BJ25" i="11" s="1"/>
  <c r="M28" i="11"/>
  <c r="N28" i="11" s="1"/>
  <c r="I28" i="11"/>
  <c r="J28" i="11" s="1"/>
  <c r="I32" i="11"/>
  <c r="J32" i="11" s="1"/>
  <c r="BI34" i="11"/>
  <c r="BJ34" i="11" s="1"/>
  <c r="M39" i="11"/>
  <c r="N39" i="11" s="1"/>
  <c r="BM42" i="11"/>
  <c r="BN42" i="11" s="1"/>
  <c r="U52" i="4"/>
  <c r="AO15" i="11"/>
  <c r="AP15" i="11" s="1"/>
  <c r="AO19" i="11"/>
  <c r="AP19" i="11" s="1"/>
  <c r="BM25" i="11"/>
  <c r="BN25" i="11" s="1"/>
  <c r="M32" i="11"/>
  <c r="N32" i="11" s="1"/>
  <c r="I15" i="11"/>
  <c r="J15" i="11" s="1"/>
  <c r="I17" i="11"/>
  <c r="J17" i="11" s="1"/>
  <c r="I19" i="11"/>
  <c r="J19" i="11" s="1"/>
  <c r="BI22" i="11"/>
  <c r="BJ22" i="11" s="1"/>
  <c r="AG28" i="11"/>
  <c r="AH28" i="11" s="1"/>
  <c r="AG32" i="11"/>
  <c r="AH32" i="11" s="1"/>
  <c r="AG36" i="11"/>
  <c r="AH36" i="11" s="1"/>
  <c r="I43" i="11"/>
  <c r="J43" i="11" s="1"/>
  <c r="U57" i="4"/>
  <c r="M21" i="11"/>
  <c r="N21" i="11" s="1"/>
  <c r="BI27" i="11"/>
  <c r="BJ27" i="11" s="1"/>
  <c r="M33" i="11"/>
  <c r="N33" i="11" s="1"/>
  <c r="BI38" i="11"/>
  <c r="BJ38" i="11" s="1"/>
  <c r="AO42" i="11"/>
  <c r="AP42" i="11" s="1"/>
  <c r="BI49" i="11"/>
  <c r="BJ49" i="11" s="1"/>
  <c r="M15" i="11"/>
  <c r="N15" i="11" s="1"/>
  <c r="M17" i="11"/>
  <c r="N17" i="11" s="1"/>
  <c r="M19" i="11"/>
  <c r="N19" i="11" s="1"/>
  <c r="U23" i="4"/>
  <c r="I26" i="11"/>
  <c r="J26" i="11" s="1"/>
  <c r="AO28" i="11"/>
  <c r="AP28" i="11" s="1"/>
  <c r="AO32" i="11"/>
  <c r="AP32" i="11" s="1"/>
  <c r="AO36" i="11"/>
  <c r="AP36" i="11" s="1"/>
  <c r="BI39" i="11"/>
  <c r="BJ39" i="11" s="1"/>
  <c r="AO43" i="11"/>
  <c r="AP43" i="11" s="1"/>
  <c r="BI57" i="11"/>
  <c r="BJ57" i="11" s="1"/>
  <c r="C61" i="4"/>
  <c r="C13" i="11"/>
  <c r="BM15" i="11"/>
  <c r="BN15" i="11" s="1"/>
  <c r="BM17" i="11"/>
  <c r="BN17" i="11" s="1"/>
  <c r="I21" i="11"/>
  <c r="J21" i="11" s="1"/>
  <c r="BM23" i="11"/>
  <c r="BN23" i="11" s="1"/>
  <c r="BI26" i="11"/>
  <c r="BJ26" i="11" s="1"/>
  <c r="M30" i="11"/>
  <c r="N30" i="11" s="1"/>
  <c r="I33" i="11"/>
  <c r="J33" i="11" s="1"/>
  <c r="BI41" i="11"/>
  <c r="BJ41" i="11" s="1"/>
  <c r="F42" i="6"/>
  <c r="AO17" i="11"/>
  <c r="AP17" i="11" s="1"/>
  <c r="AG23" i="11"/>
  <c r="AH23" i="11" s="1"/>
  <c r="E61" i="4"/>
  <c r="K13" i="11"/>
  <c r="I16" i="11"/>
  <c r="J16" i="11" s="1"/>
  <c r="I18" i="11"/>
  <c r="J18" i="11" s="1"/>
  <c r="AG21" i="11"/>
  <c r="AH21" i="11" s="1"/>
  <c r="AO30" i="11"/>
  <c r="AP30" i="11" s="1"/>
  <c r="AG33" i="11"/>
  <c r="AH33" i="11" s="1"/>
  <c r="BM37" i="11"/>
  <c r="BN37" i="11" s="1"/>
  <c r="I42" i="11"/>
  <c r="J42" i="11" s="1"/>
  <c r="M49" i="11"/>
  <c r="D61" i="4"/>
  <c r="G13" i="11"/>
  <c r="AG25" i="11"/>
  <c r="AH25" i="11" s="1"/>
  <c r="M31" i="11"/>
  <c r="N31" i="11" s="1"/>
  <c r="J61" i="4"/>
  <c r="M16" i="11"/>
  <c r="N16" i="11" s="1"/>
  <c r="M18" i="11"/>
  <c r="N18" i="11" s="1"/>
  <c r="AO21" i="11"/>
  <c r="AP21" i="11" s="1"/>
  <c r="I25" i="11"/>
  <c r="J25" i="11" s="1"/>
  <c r="AO27" i="11"/>
  <c r="AP27" i="11" s="1"/>
  <c r="BI30" i="11"/>
  <c r="BJ30" i="11" s="1"/>
  <c r="AO33" i="11"/>
  <c r="AP33" i="11" s="1"/>
  <c r="U38" i="4"/>
  <c r="M42" i="11"/>
  <c r="N42" i="11" s="1"/>
  <c r="AO49" i="11"/>
  <c r="AP49" i="11" s="1"/>
  <c r="M21" i="8" l="1"/>
  <c r="M34" i="8"/>
  <c r="BC40" i="11"/>
  <c r="BE40" i="11" s="1"/>
  <c r="BF40" i="11" s="1"/>
  <c r="BC39" i="11"/>
  <c r="BE39" i="11" s="1"/>
  <c r="BF39" i="11" s="1"/>
  <c r="BC41" i="11"/>
  <c r="CC72" i="11"/>
  <c r="CD72" i="11" s="1"/>
  <c r="U14" i="4"/>
  <c r="BC14" i="11"/>
  <c r="BE14" i="11" s="1"/>
  <c r="BF14" i="11" s="1"/>
  <c r="CA40" i="11"/>
  <c r="CC40" i="11" s="1"/>
  <c r="CD40" i="11" s="1"/>
  <c r="G45" i="1"/>
  <c r="CA49" i="11"/>
  <c r="CC49" i="11" s="1"/>
  <c r="CD49" i="11" s="1"/>
  <c r="BF52" i="11"/>
  <c r="BF34" i="11"/>
  <c r="U61" i="11"/>
  <c r="CC58" i="11"/>
  <c r="CD58" i="11" s="1"/>
  <c r="CC53" i="11"/>
  <c r="CD53" i="11" s="1"/>
  <c r="BE19" i="11"/>
  <c r="BE45" i="11"/>
  <c r="BE55" i="11"/>
  <c r="BF55" i="11" s="1"/>
  <c r="CC54" i="11"/>
  <c r="T74" i="11"/>
  <c r="V74" i="11" s="1"/>
  <c r="AC61" i="11"/>
  <c r="CC56" i="11"/>
  <c r="Q61" i="11"/>
  <c r="BY61" i="11"/>
  <c r="U40" i="4"/>
  <c r="BE24" i="11"/>
  <c r="BF24" i="11" s="1"/>
  <c r="U39" i="4"/>
  <c r="U44" i="4"/>
  <c r="U49" i="4"/>
  <c r="U22" i="4"/>
  <c r="U21" i="4"/>
  <c r="U16" i="4"/>
  <c r="U17" i="4"/>
  <c r="AQ17" i="11"/>
  <c r="BC17" i="11" s="1"/>
  <c r="BE17" i="11" s="1"/>
  <c r="BF17" i="11" s="1"/>
  <c r="U33" i="4"/>
  <c r="AQ33" i="11"/>
  <c r="BC33" i="11" s="1"/>
  <c r="BE33" i="11" s="1"/>
  <c r="BF33" i="11" s="1"/>
  <c r="U18" i="4"/>
  <c r="AQ18" i="11"/>
  <c r="BC18" i="11" s="1"/>
  <c r="BE18" i="11" s="1"/>
  <c r="BF18" i="11" s="1"/>
  <c r="U15" i="4"/>
  <c r="AQ15" i="11"/>
  <c r="BC15" i="11" s="1"/>
  <c r="BE15" i="11" s="1"/>
  <c r="BF15" i="11" s="1"/>
  <c r="BE53" i="11"/>
  <c r="BE57" i="11"/>
  <c r="BF57" i="11" s="1"/>
  <c r="BE47" i="11"/>
  <c r="BE38" i="11"/>
  <c r="BF38" i="11" s="1"/>
  <c r="BE43" i="11"/>
  <c r="BF43" i="11" s="1"/>
  <c r="BE48" i="11"/>
  <c r="BZ61" i="11"/>
  <c r="BE46" i="11"/>
  <c r="U32" i="4"/>
  <c r="U25" i="4"/>
  <c r="U37" i="4"/>
  <c r="U36" i="4"/>
  <c r="U26" i="4"/>
  <c r="S24" i="8"/>
  <c r="Y61" i="11"/>
  <c r="CC20" i="11"/>
  <c r="BV61" i="11"/>
  <c r="CC48" i="11"/>
  <c r="CC59" i="11"/>
  <c r="CD59" i="11" s="1"/>
  <c r="AW61" i="11"/>
  <c r="BE12" i="11"/>
  <c r="BE54" i="11"/>
  <c r="BE28" i="11"/>
  <c r="BF28" i="11" s="1"/>
  <c r="CC77" i="11"/>
  <c r="CD77" i="11" s="1"/>
  <c r="U42" i="4"/>
  <c r="U41" i="4"/>
  <c r="U27" i="4"/>
  <c r="BE60" i="11"/>
  <c r="BF60" i="11" s="1"/>
  <c r="BE58" i="11"/>
  <c r="BF58" i="11" s="1"/>
  <c r="CC35" i="11"/>
  <c r="BE59" i="11"/>
  <c r="BE29" i="11"/>
  <c r="CC47" i="11"/>
  <c r="BU61" i="11"/>
  <c r="BQ61" i="11"/>
  <c r="CD35" i="11"/>
  <c r="AD61" i="11"/>
  <c r="CD20" i="11"/>
  <c r="BP74" i="11"/>
  <c r="BR74" i="11" s="1"/>
  <c r="Z61" i="11"/>
  <c r="CC29" i="11"/>
  <c r="BE35" i="11"/>
  <c r="BE20" i="11"/>
  <c r="BF12" i="11"/>
  <c r="BE23" i="11"/>
  <c r="BF23" i="11" s="1"/>
  <c r="BE34" i="11"/>
  <c r="AK61" i="11"/>
  <c r="AL61" i="11" s="1"/>
  <c r="CC45" i="11"/>
  <c r="CD45" i="11" s="1"/>
  <c r="I21" i="8"/>
  <c r="I26" i="8" s="1"/>
  <c r="BE31" i="11"/>
  <c r="BE77" i="11"/>
  <c r="BF77" i="11" s="1"/>
  <c r="AJ74" i="11"/>
  <c r="BD61" i="11"/>
  <c r="BD74" i="11" s="1"/>
  <c r="BE56" i="11"/>
  <c r="AX61" i="11"/>
  <c r="AV74" i="11"/>
  <c r="R61" i="11"/>
  <c r="P74" i="11"/>
  <c r="R74" i="11" s="1"/>
  <c r="CC71" i="11"/>
  <c r="BE30" i="11"/>
  <c r="BF30" i="11" s="1"/>
  <c r="BF50" i="11"/>
  <c r="BE50" i="11"/>
  <c r="AZ74" i="11"/>
  <c r="CB61" i="11"/>
  <c r="CB74" i="11" s="1"/>
  <c r="E38" i="11"/>
  <c r="CA38" i="11"/>
  <c r="CC38" i="11" s="1"/>
  <c r="CD38" i="11" s="1"/>
  <c r="E49" i="11"/>
  <c r="F49" i="11" s="1"/>
  <c r="AS42" i="11"/>
  <c r="AT42" i="11" s="1"/>
  <c r="BC42" i="11"/>
  <c r="BE42" i="11" s="1"/>
  <c r="BF42" i="11" s="1"/>
  <c r="AO55" i="11"/>
  <c r="AP55" i="11" s="1"/>
  <c r="CA55" i="11"/>
  <c r="CC55" i="11" s="1"/>
  <c r="CD55" i="11" s="1"/>
  <c r="BI60" i="11"/>
  <c r="BJ60" i="11" s="1"/>
  <c r="CA60" i="11"/>
  <c r="CC60" i="11" s="1"/>
  <c r="CD60" i="11" s="1"/>
  <c r="CA34" i="11"/>
  <c r="CC34" i="11" s="1"/>
  <c r="CD34" i="11" s="1"/>
  <c r="AO34" i="11"/>
  <c r="AP34" i="11" s="1"/>
  <c r="BI24" i="11"/>
  <c r="BJ24" i="11" s="1"/>
  <c r="CA24" i="11"/>
  <c r="CC24" i="11" s="1"/>
  <c r="CD24" i="11" s="1"/>
  <c r="AS49" i="11"/>
  <c r="AT49" i="11" s="1"/>
  <c r="BC49" i="11"/>
  <c r="BE49" i="11" s="1"/>
  <c r="BF49" i="11" s="1"/>
  <c r="CA32" i="11"/>
  <c r="CC32" i="11" s="1"/>
  <c r="CD32" i="11" s="1"/>
  <c r="E32" i="11"/>
  <c r="F32" i="11" s="1"/>
  <c r="BE41" i="11"/>
  <c r="BF41" i="11" s="1"/>
  <c r="AS41" i="11"/>
  <c r="AT41" i="11" s="1"/>
  <c r="CA43" i="11"/>
  <c r="CC43" i="11" s="1"/>
  <c r="CD43" i="11" s="1"/>
  <c r="E43" i="11"/>
  <c r="F43" i="11" s="1"/>
  <c r="BC32" i="11"/>
  <c r="BE32" i="11" s="1"/>
  <c r="BF32" i="11" s="1"/>
  <c r="AS32" i="11"/>
  <c r="AT32" i="11" s="1"/>
  <c r="M36" i="11"/>
  <c r="N36" i="11" s="1"/>
  <c r="CA36" i="11"/>
  <c r="CC36" i="11" s="1"/>
  <c r="CD36" i="11" s="1"/>
  <c r="AG13" i="11"/>
  <c r="AH13" i="11" s="1"/>
  <c r="AE61" i="11"/>
  <c r="E18" i="11"/>
  <c r="F18" i="11" s="1"/>
  <c r="BC37" i="11"/>
  <c r="BE37" i="11" s="1"/>
  <c r="BF37" i="11" s="1"/>
  <c r="AS37" i="11"/>
  <c r="AT37" i="11" s="1"/>
  <c r="C61" i="11"/>
  <c r="E13" i="11"/>
  <c r="F13" i="11" s="1"/>
  <c r="CA57" i="11"/>
  <c r="CC57" i="11" s="1"/>
  <c r="CD57" i="11" s="1"/>
  <c r="AO57" i="11"/>
  <c r="AP57" i="11" s="1"/>
  <c r="CA52" i="11"/>
  <c r="CC52" i="11" s="1"/>
  <c r="CD52" i="11" s="1"/>
  <c r="BI52" i="11"/>
  <c r="BJ52" i="11" s="1"/>
  <c r="CA14" i="11"/>
  <c r="CC14" i="11" s="1"/>
  <c r="CD14" i="11" s="1"/>
  <c r="AS14" i="11"/>
  <c r="AT14" i="11" s="1"/>
  <c r="CA22" i="11"/>
  <c r="CC22" i="11" s="1"/>
  <c r="CD22" i="11" s="1"/>
  <c r="E22" i="11"/>
  <c r="F22" i="11" s="1"/>
  <c r="BI50" i="11"/>
  <c r="BJ50" i="11" s="1"/>
  <c r="CA50" i="11"/>
  <c r="CC50" i="11" s="1"/>
  <c r="CD50" i="11" s="1"/>
  <c r="CA51" i="11"/>
  <c r="CC51" i="11" s="1"/>
  <c r="CD51" i="11" s="1"/>
  <c r="BI51" i="11"/>
  <c r="BJ51" i="11" s="1"/>
  <c r="AS25" i="11"/>
  <c r="AT25" i="11" s="1"/>
  <c r="BC25" i="11"/>
  <c r="BE25" i="11" s="1"/>
  <c r="BF25" i="11" s="1"/>
  <c r="E42" i="11"/>
  <c r="F42" i="11" s="1"/>
  <c r="CA42" i="11"/>
  <c r="CC42" i="11" s="1"/>
  <c r="CD42" i="11" s="1"/>
  <c r="E19" i="11"/>
  <c r="F19" i="11" s="1"/>
  <c r="CA19" i="11"/>
  <c r="CC19" i="11" s="1"/>
  <c r="CD19" i="11" s="1"/>
  <c r="AS27" i="11"/>
  <c r="AT27" i="11" s="1"/>
  <c r="BC27" i="11"/>
  <c r="BE27" i="11" s="1"/>
  <c r="BF27" i="11" s="1"/>
  <c r="AS26" i="11"/>
  <c r="AT26" i="11" s="1"/>
  <c r="BC26" i="11"/>
  <c r="BE26" i="11" s="1"/>
  <c r="BF26" i="11" s="1"/>
  <c r="AS22" i="11"/>
  <c r="AT22" i="11" s="1"/>
  <c r="BC22" i="11"/>
  <c r="BE22" i="11" s="1"/>
  <c r="BF22" i="11" s="1"/>
  <c r="CA30" i="11"/>
  <c r="CC30" i="11" s="1"/>
  <c r="CD30" i="11" s="1"/>
  <c r="E30" i="11"/>
  <c r="F30" i="11" s="1"/>
  <c r="BC36" i="11"/>
  <c r="BE36" i="11" s="1"/>
  <c r="BF36" i="11" s="1"/>
  <c r="AS36" i="11"/>
  <c r="AT36" i="11" s="1"/>
  <c r="E17" i="11"/>
  <c r="F17" i="11" s="1"/>
  <c r="CA41" i="11"/>
  <c r="CC41" i="11" s="1"/>
  <c r="CD41" i="11" s="1"/>
  <c r="AO41" i="11"/>
  <c r="AP41" i="11" s="1"/>
  <c r="CA25" i="11"/>
  <c r="CC25" i="11" s="1"/>
  <c r="CD25" i="11" s="1"/>
  <c r="E25" i="11"/>
  <c r="F25" i="11" s="1"/>
  <c r="CA23" i="11"/>
  <c r="CC23" i="11" s="1"/>
  <c r="CD23" i="11" s="1"/>
  <c r="E23" i="11"/>
  <c r="F23" i="11" s="1"/>
  <c r="AS39" i="11"/>
  <c r="AT39" i="11" s="1"/>
  <c r="E26" i="11"/>
  <c r="F26" i="11" s="1"/>
  <c r="CA26" i="11"/>
  <c r="CC26" i="11" s="1"/>
  <c r="CD26" i="11" s="1"/>
  <c r="I31" i="11"/>
  <c r="J31" i="11" s="1"/>
  <c r="CA31" i="11"/>
  <c r="CC31" i="11" s="1"/>
  <c r="CD31" i="11" s="1"/>
  <c r="BK61" i="11"/>
  <c r="BM13" i="11"/>
  <c r="BN13" i="11" s="1"/>
  <c r="BC16" i="11"/>
  <c r="BE16" i="11" s="1"/>
  <c r="BF16" i="11" s="1"/>
  <c r="AS16" i="11"/>
  <c r="AT16" i="11" s="1"/>
  <c r="BG64" i="11"/>
  <c r="BI64" i="11" s="1"/>
  <c r="BJ64" i="11" s="1"/>
  <c r="BC44" i="11"/>
  <c r="BE44" i="11" s="1"/>
  <c r="BF44" i="11" s="1"/>
  <c r="AS44" i="11"/>
  <c r="AT44" i="11" s="1"/>
  <c r="CA44" i="11"/>
  <c r="CC44" i="11" s="1"/>
  <c r="CD44" i="11" s="1"/>
  <c r="CA37" i="11"/>
  <c r="CC37" i="11" s="1"/>
  <c r="CD37" i="11" s="1"/>
  <c r="E37" i="11"/>
  <c r="F37" i="11" s="1"/>
  <c r="M13" i="11"/>
  <c r="N13" i="11" s="1"/>
  <c r="K61" i="11"/>
  <c r="AS40" i="11"/>
  <c r="AT40" i="11" s="1"/>
  <c r="I13" i="11"/>
  <c r="J13" i="11" s="1"/>
  <c r="G61" i="11"/>
  <c r="I27" i="11"/>
  <c r="J27" i="11" s="1"/>
  <c r="CA27" i="11"/>
  <c r="CC27" i="11" s="1"/>
  <c r="CD27" i="11" s="1"/>
  <c r="CA16" i="11"/>
  <c r="CC16" i="11" s="1"/>
  <c r="CD16" i="11" s="1"/>
  <c r="E16" i="11"/>
  <c r="F16" i="11" s="1"/>
  <c r="E28" i="11"/>
  <c r="F28" i="11" s="1"/>
  <c r="CA28" i="11"/>
  <c r="CC28" i="11" s="1"/>
  <c r="CD28" i="11" s="1"/>
  <c r="E15" i="11"/>
  <c r="F15" i="11" s="1"/>
  <c r="CA39" i="11"/>
  <c r="CC39" i="11" s="1"/>
  <c r="CD39" i="11" s="1"/>
  <c r="E39" i="11"/>
  <c r="F39" i="11" s="1"/>
  <c r="AM61" i="11"/>
  <c r="AO13" i="11"/>
  <c r="AP13" i="11" s="1"/>
  <c r="BC21" i="11"/>
  <c r="BE21" i="11" s="1"/>
  <c r="BF21" i="11" s="1"/>
  <c r="AS21" i="11"/>
  <c r="AT21" i="11" s="1"/>
  <c r="E46" i="11"/>
  <c r="F46" i="11" s="1"/>
  <c r="CA46" i="11"/>
  <c r="CC46" i="11" s="1"/>
  <c r="CD46" i="11" s="1"/>
  <c r="BI12" i="11"/>
  <c r="BJ12" i="11" s="1"/>
  <c r="BG61" i="11"/>
  <c r="CA12" i="11"/>
  <c r="E33" i="11"/>
  <c r="F33" i="11" s="1"/>
  <c r="E21" i="11"/>
  <c r="F21" i="11" s="1"/>
  <c r="CA21" i="11"/>
  <c r="CC21" i="11" s="1"/>
  <c r="CD21" i="11" s="1"/>
  <c r="CA17" i="11" l="1"/>
  <c r="CC17" i="11" s="1"/>
  <c r="CD17" i="11" s="1"/>
  <c r="AS18" i="11"/>
  <c r="AT18" i="11" s="1"/>
  <c r="AS15" i="11"/>
  <c r="AT15" i="11" s="1"/>
  <c r="CA15" i="11"/>
  <c r="CC15" i="11" s="1"/>
  <c r="CD15" i="11" s="1"/>
  <c r="CA33" i="11"/>
  <c r="CC33" i="11" s="1"/>
  <c r="CD33" i="11" s="1"/>
  <c r="AS33" i="11"/>
  <c r="AT33" i="11" s="1"/>
  <c r="AS17" i="11"/>
  <c r="AT17" i="11" s="1"/>
  <c r="CA18" i="11"/>
  <c r="CC18" i="11" s="1"/>
  <c r="CD18" i="11" s="1"/>
  <c r="P74" i="4"/>
  <c r="G85" i="1"/>
  <c r="M61" i="11"/>
  <c r="N61" i="11" s="1"/>
  <c r="CC12" i="11"/>
  <c r="CD12" i="11" s="1"/>
  <c r="I61" i="11"/>
  <c r="J61" i="11" s="1"/>
  <c r="BM61" i="11"/>
  <c r="BN61" i="11" s="1"/>
  <c r="BG74" i="11"/>
  <c r="BI74" i="11" s="1"/>
  <c r="BJ74" i="11" s="1"/>
  <c r="BI61" i="11"/>
  <c r="BJ61" i="11" s="1"/>
  <c r="AO61" i="11"/>
  <c r="AP61" i="11" s="1"/>
  <c r="E61" i="11"/>
  <c r="F61" i="11" s="1"/>
  <c r="AG61" i="11"/>
  <c r="AH61" i="11" s="1"/>
  <c r="CD68" i="11" l="1"/>
  <c r="AP68" i="11"/>
  <c r="AP65" i="11"/>
  <c r="AQ13" i="11" l="1"/>
  <c r="AQ61" i="11" l="1"/>
  <c r="AS61" i="11" s="1"/>
  <c r="AT61" i="11" s="1"/>
  <c r="AS13" i="11"/>
  <c r="AT13" i="11" s="1"/>
  <c r="M61" i="4"/>
  <c r="U13" i="4"/>
  <c r="AY13" i="11"/>
  <c r="BC13" i="11" s="1"/>
  <c r="O61" i="4"/>
  <c r="U61" i="4" l="1"/>
  <c r="W61" i="4" s="1"/>
  <c r="L64" i="4" s="1"/>
  <c r="AY61" i="11"/>
  <c r="CA13" i="11"/>
  <c r="BA13" i="11"/>
  <c r="BB13" i="11" s="1"/>
  <c r="K64" i="4" l="1"/>
  <c r="AI64" i="11" s="1"/>
  <c r="CC13" i="11"/>
  <c r="CD13" i="11" s="1"/>
  <c r="CA61" i="11"/>
  <c r="BA61" i="11"/>
  <c r="BB61" i="11" s="1"/>
  <c r="BE13" i="11"/>
  <c r="BF13" i="11" s="1"/>
  <c r="BC61" i="11"/>
  <c r="B30" i="7"/>
  <c r="I64" i="4" s="1"/>
  <c r="B33" i="7"/>
  <c r="B29" i="7"/>
  <c r="H64" i="4" s="1"/>
  <c r="B25" i="7"/>
  <c r="D64" i="4" s="1"/>
  <c r="B28" i="7"/>
  <c r="G64" i="4" s="1"/>
  <c r="B37" i="7"/>
  <c r="T64" i="4" s="1"/>
  <c r="B31" i="7"/>
  <c r="J64" i="4" s="1"/>
  <c r="B36" i="7"/>
  <c r="O64" i="4" s="1"/>
  <c r="B39" i="7"/>
  <c r="R64" i="4" s="1"/>
  <c r="B34" i="7"/>
  <c r="M64" i="4" s="1"/>
  <c r="B26" i="7"/>
  <c r="E64" i="4" s="1"/>
  <c r="B27" i="7"/>
  <c r="F64" i="4" s="1"/>
  <c r="B35" i="7"/>
  <c r="N64" i="4" s="1"/>
  <c r="B40" i="7"/>
  <c r="Q64" i="4" s="1"/>
  <c r="E65" i="4" s="1"/>
  <c r="B38" i="7"/>
  <c r="S64" i="4" s="1"/>
  <c r="B24" i="7"/>
  <c r="C64" i="4" s="1"/>
  <c r="C64" i="11" s="1"/>
  <c r="L65" i="4" l="1"/>
  <c r="K65" i="11"/>
  <c r="M65" i="11" s="1"/>
  <c r="N65" i="11" s="1"/>
  <c r="K65" i="4"/>
  <c r="AI65" i="11" s="1"/>
  <c r="AK64" i="11"/>
  <c r="AL64" i="11" s="1"/>
  <c r="CC61" i="11"/>
  <c r="CD61" i="11" s="1"/>
  <c r="AU64" i="11"/>
  <c r="G64" i="11"/>
  <c r="AA64" i="11"/>
  <c r="BS64" i="11"/>
  <c r="AQ64" i="11"/>
  <c r="AE64" i="11"/>
  <c r="W64" i="11"/>
  <c r="O64" i="11"/>
  <c r="BO64" i="11"/>
  <c r="U64" i="4"/>
  <c r="BW64" i="11"/>
  <c r="S64" i="11"/>
  <c r="B42" i="7"/>
  <c r="T65" i="4"/>
  <c r="O65" i="4"/>
  <c r="AY65" i="11" s="1"/>
  <c r="BA65" i="11" s="1"/>
  <c r="D65" i="4"/>
  <c r="G65" i="11" s="1"/>
  <c r="I65" i="11" s="1"/>
  <c r="J65" i="11" s="1"/>
  <c r="F65" i="4"/>
  <c r="O65" i="11" s="1"/>
  <c r="Q65" i="11" s="1"/>
  <c r="J65" i="4"/>
  <c r="AE65" i="11" s="1"/>
  <c r="AG65" i="11" s="1"/>
  <c r="AH65" i="11" s="1"/>
  <c r="N65" i="4"/>
  <c r="AU65" i="11" s="1"/>
  <c r="AW65" i="11" s="1"/>
  <c r="H65" i="4"/>
  <c r="W65" i="11" s="1"/>
  <c r="Y65" i="11" s="1"/>
  <c r="S65" i="4"/>
  <c r="M65" i="4"/>
  <c r="AQ65" i="11" s="1"/>
  <c r="I65" i="4"/>
  <c r="AA65" i="11" s="1"/>
  <c r="AC65" i="11" s="1"/>
  <c r="C65" i="4"/>
  <c r="Q65" i="4"/>
  <c r="BK65" i="11" s="1"/>
  <c r="BM65" i="11" s="1"/>
  <c r="BN65" i="11" s="1"/>
  <c r="R65" i="4"/>
  <c r="G65" i="4"/>
  <c r="S65" i="11" s="1"/>
  <c r="U65" i="11" s="1"/>
  <c r="BK64" i="11"/>
  <c r="BE61" i="11"/>
  <c r="BF61" i="11" s="1"/>
  <c r="AY64" i="11"/>
  <c r="AM64" i="11"/>
  <c r="K64" i="11"/>
  <c r="BO65" i="11" l="1"/>
  <c r="BQ65" i="11" s="1"/>
  <c r="K66" i="4"/>
  <c r="AI66" i="11" s="1"/>
  <c r="BS65" i="11"/>
  <c r="BU65" i="11" s="1"/>
  <c r="BW65" i="11"/>
  <c r="BY65" i="11" s="1"/>
  <c r="AM65" i="11"/>
  <c r="AO65" i="11" s="1"/>
  <c r="BM64" i="11"/>
  <c r="BN64" i="11" s="1"/>
  <c r="BK74" i="11"/>
  <c r="BM74" i="11" s="1"/>
  <c r="BN74" i="11" s="1"/>
  <c r="AW64" i="11"/>
  <c r="AX64" i="11" s="1"/>
  <c r="M64" i="11"/>
  <c r="N64" i="11" s="1"/>
  <c r="AG64" i="11"/>
  <c r="AH64" i="11" s="1"/>
  <c r="I64" i="11"/>
  <c r="J64" i="11" s="1"/>
  <c r="AO64" i="11"/>
  <c r="AP64" i="11" s="1"/>
  <c r="S66" i="4"/>
  <c r="BS66" i="11" s="1"/>
  <c r="BU66" i="11" s="1"/>
  <c r="M66" i="4"/>
  <c r="AQ66" i="11" s="1"/>
  <c r="AS66" i="11" s="1"/>
  <c r="Q74" i="4"/>
  <c r="L66" i="4"/>
  <c r="BY64" i="11"/>
  <c r="BQ64" i="11"/>
  <c r="BC64" i="11"/>
  <c r="AS64" i="11"/>
  <c r="AT64" i="11" s="1"/>
  <c r="U64" i="11"/>
  <c r="F66" i="4"/>
  <c r="O66" i="11" s="1"/>
  <c r="Q66" i="11" s="1"/>
  <c r="J66" i="4"/>
  <c r="AE66" i="11" s="1"/>
  <c r="AG66" i="11" s="1"/>
  <c r="I66" i="4"/>
  <c r="AA66" i="11" s="1"/>
  <c r="AC66" i="11" s="1"/>
  <c r="D66" i="4"/>
  <c r="G66" i="11" s="1"/>
  <c r="I66" i="11" s="1"/>
  <c r="C66" i="4"/>
  <c r="Y64" i="11"/>
  <c r="BU64" i="11"/>
  <c r="AS65" i="11"/>
  <c r="BC65" i="11"/>
  <c r="BE65" i="11" s="1"/>
  <c r="N66" i="4"/>
  <c r="AU66" i="11" s="1"/>
  <c r="AW66" i="11" s="1"/>
  <c r="O66" i="4"/>
  <c r="AY66" i="11" s="1"/>
  <c r="BA66" i="11" s="1"/>
  <c r="H66" i="4"/>
  <c r="W66" i="11" s="1"/>
  <c r="Y66" i="11" s="1"/>
  <c r="T66" i="4"/>
  <c r="AC64" i="11"/>
  <c r="BA64" i="11"/>
  <c r="BB64" i="11" s="1"/>
  <c r="C65" i="11"/>
  <c r="U65" i="4"/>
  <c r="CA64" i="11"/>
  <c r="E64" i="11"/>
  <c r="F64" i="11" s="1"/>
  <c r="G66" i="4"/>
  <c r="S66" i="11" s="1"/>
  <c r="U66" i="11" s="1"/>
  <c r="R66" i="4"/>
  <c r="BO66" i="11" s="1"/>
  <c r="BQ66" i="11" s="1"/>
  <c r="E66" i="4"/>
  <c r="Q64" i="11"/>
  <c r="K67" i="4" l="1"/>
  <c r="AI67" i="11" s="1"/>
  <c r="AK65" i="11"/>
  <c r="AM66" i="11"/>
  <c r="AO66" i="11" s="1"/>
  <c r="AK66" i="11"/>
  <c r="CC64" i="11"/>
  <c r="CD64" i="11" s="1"/>
  <c r="BE64" i="11"/>
  <c r="BF64" i="11" s="1"/>
  <c r="I67" i="4"/>
  <c r="AA67" i="11" s="1"/>
  <c r="AC67" i="11" s="1"/>
  <c r="O67" i="4"/>
  <c r="AY67" i="11" s="1"/>
  <c r="BA67" i="11" s="1"/>
  <c r="S67" i="4"/>
  <c r="BS67" i="11" s="1"/>
  <c r="BU67" i="11" s="1"/>
  <c r="E67" i="4"/>
  <c r="K67" i="11" s="1"/>
  <c r="M67" i="11" s="1"/>
  <c r="C67" i="4"/>
  <c r="C67" i="11" s="1"/>
  <c r="D67" i="4"/>
  <c r="G67" i="11" s="1"/>
  <c r="I67" i="11" s="1"/>
  <c r="T67" i="4"/>
  <c r="BW67" i="11" s="1"/>
  <c r="BY67" i="11" s="1"/>
  <c r="H67" i="4"/>
  <c r="W67" i="11" s="1"/>
  <c r="Y67" i="11" s="1"/>
  <c r="R74" i="4"/>
  <c r="G67" i="4"/>
  <c r="S67" i="11" s="1"/>
  <c r="U67" i="11" s="1"/>
  <c r="J67" i="4"/>
  <c r="AE67" i="11" s="1"/>
  <c r="AG67" i="11" s="1"/>
  <c r="F67" i="4"/>
  <c r="O67" i="11" s="1"/>
  <c r="Q67" i="11" s="1"/>
  <c r="M67" i="4"/>
  <c r="AQ67" i="11" s="1"/>
  <c r="AS67" i="11" s="1"/>
  <c r="N67" i="4"/>
  <c r="AU67" i="11" s="1"/>
  <c r="AW67" i="11" s="1"/>
  <c r="L67" i="4"/>
  <c r="BC66" i="11"/>
  <c r="BE66" i="11" s="1"/>
  <c r="K66" i="11"/>
  <c r="BW66" i="11"/>
  <c r="BO74" i="11"/>
  <c r="BQ74" i="11" s="1"/>
  <c r="U66" i="4"/>
  <c r="C66" i="11"/>
  <c r="E65" i="11"/>
  <c r="F65" i="11" s="1"/>
  <c r="CA65" i="11"/>
  <c r="CC65" i="11" s="1"/>
  <c r="CD65" i="11" s="1"/>
  <c r="K68" i="4" l="1"/>
  <c r="AI68" i="11" s="1"/>
  <c r="AM67" i="11"/>
  <c r="AO67" i="11" s="1"/>
  <c r="AK67" i="11"/>
  <c r="M68" i="4"/>
  <c r="AQ68" i="11" s="1"/>
  <c r="AQ74" i="11" s="1"/>
  <c r="AS74" i="11" s="1"/>
  <c r="AT74" i="11" s="1"/>
  <c r="M66" i="11"/>
  <c r="I68" i="4"/>
  <c r="I74" i="4" s="1"/>
  <c r="S74" i="4"/>
  <c r="O68" i="4"/>
  <c r="AY68" i="11" s="1"/>
  <c r="BA68" i="11" s="1"/>
  <c r="N68" i="4"/>
  <c r="AU68" i="11" s="1"/>
  <c r="AW68" i="11" s="1"/>
  <c r="F68" i="4"/>
  <c r="O68" i="11" s="1"/>
  <c r="Q68" i="11" s="1"/>
  <c r="E68" i="4"/>
  <c r="K68" i="11" s="1"/>
  <c r="M68" i="11" s="1"/>
  <c r="BS74" i="11"/>
  <c r="BU74" i="11" s="1"/>
  <c r="G68" i="4"/>
  <c r="S68" i="11" s="1"/>
  <c r="U68" i="11" s="1"/>
  <c r="L68" i="4"/>
  <c r="T68" i="4"/>
  <c r="BW68" i="11" s="1"/>
  <c r="BY68" i="11" s="1"/>
  <c r="J68" i="4"/>
  <c r="AE68" i="11" s="1"/>
  <c r="AG68" i="11" s="1"/>
  <c r="D68" i="4"/>
  <c r="G68" i="11" s="1"/>
  <c r="I68" i="11" s="1"/>
  <c r="H68" i="4"/>
  <c r="H74" i="4" s="1"/>
  <c r="C68" i="4"/>
  <c r="C68" i="11" s="1"/>
  <c r="C74" i="11" s="1"/>
  <c r="E74" i="11" s="1"/>
  <c r="F74" i="11" s="1"/>
  <c r="BC67" i="11"/>
  <c r="BE67" i="11" s="1"/>
  <c r="U67" i="4"/>
  <c r="E67" i="11"/>
  <c r="BY66" i="11"/>
  <c r="CA66" i="11"/>
  <c r="CC66" i="11" s="1"/>
  <c r="E66" i="11"/>
  <c r="I89" i="4" l="1"/>
  <c r="F51" i="2" s="1"/>
  <c r="I88" i="4"/>
  <c r="H89" i="4"/>
  <c r="H88" i="4"/>
  <c r="E50" i="2" s="1"/>
  <c r="CA67" i="11"/>
  <c r="CC67" i="11" s="1"/>
  <c r="AM68" i="11"/>
  <c r="AO68" i="11" s="1"/>
  <c r="AK68" i="11"/>
  <c r="L74" i="4"/>
  <c r="N74" i="4"/>
  <c r="M74" i="4"/>
  <c r="AU74" i="11"/>
  <c r="AW74" i="11" s="1"/>
  <c r="AX74" i="11" s="1"/>
  <c r="AE74" i="11"/>
  <c r="AG74" i="11" s="1"/>
  <c r="AH74" i="11" s="1"/>
  <c r="G74" i="11"/>
  <c r="I74" i="11" s="1"/>
  <c r="J74" i="11" s="1"/>
  <c r="K74" i="11"/>
  <c r="M74" i="11" s="1"/>
  <c r="N74" i="11" s="1"/>
  <c r="AA68" i="11"/>
  <c r="AA74" i="11" s="1"/>
  <c r="AC74" i="11" s="1"/>
  <c r="AY74" i="11"/>
  <c r="BA74" i="11" s="1"/>
  <c r="BB74" i="11" s="1"/>
  <c r="O74" i="11"/>
  <c r="Q74" i="11" s="1"/>
  <c r="W68" i="11"/>
  <c r="W74" i="11" s="1"/>
  <c r="Y74" i="11" s="1"/>
  <c r="F74" i="4"/>
  <c r="G74" i="4"/>
  <c r="D74" i="4"/>
  <c r="S74" i="11"/>
  <c r="U74" i="11" s="1"/>
  <c r="C74" i="4"/>
  <c r="O74" i="4"/>
  <c r="U68" i="4"/>
  <c r="J74" i="4"/>
  <c r="BW74" i="11"/>
  <c r="BY74" i="11" s="1"/>
  <c r="T74" i="4"/>
  <c r="E74" i="4"/>
  <c r="BC68" i="11"/>
  <c r="BE68" i="11" s="1"/>
  <c r="AS68" i="11"/>
  <c r="E68" i="11"/>
  <c r="L88" i="4" l="1"/>
  <c r="L89" i="4"/>
  <c r="F54" i="2" s="1"/>
  <c r="C89" i="4"/>
  <c r="F45" i="2" s="1"/>
  <c r="C88" i="4"/>
  <c r="O89" i="4"/>
  <c r="F57" i="2" s="1"/>
  <c r="O88" i="4"/>
  <c r="G50" i="2"/>
  <c r="E89" i="4"/>
  <c r="F47" i="2" s="1"/>
  <c r="E88" i="4"/>
  <c r="C24" i="8"/>
  <c r="O24" i="8" s="1"/>
  <c r="F89" i="4"/>
  <c r="F48" i="2" s="1"/>
  <c r="F88" i="4"/>
  <c r="H90" i="4"/>
  <c r="F50" i="2"/>
  <c r="C11" i="8"/>
  <c r="O11" i="8" s="1"/>
  <c r="D89" i="4"/>
  <c r="F46" i="2" s="1"/>
  <c r="D88" i="4"/>
  <c r="G89" i="4"/>
  <c r="F49" i="2" s="1"/>
  <c r="G88" i="4"/>
  <c r="J89" i="4"/>
  <c r="F52" i="2" s="1"/>
  <c r="J88" i="4"/>
  <c r="M89" i="4"/>
  <c r="F55" i="2" s="1"/>
  <c r="M88" i="4"/>
  <c r="I90" i="4"/>
  <c r="E51" i="2"/>
  <c r="G51" i="2" s="1"/>
  <c r="N89" i="4"/>
  <c r="F56" i="2" s="1"/>
  <c r="N88" i="4"/>
  <c r="AM74" i="11"/>
  <c r="AO74" i="11" s="1"/>
  <c r="AP74" i="11" s="1"/>
  <c r="AI74" i="11"/>
  <c r="AK74" i="11" s="1"/>
  <c r="AL74" i="11" s="1"/>
  <c r="U74" i="4"/>
  <c r="C17" i="8"/>
  <c r="C19" i="8"/>
  <c r="G19" i="8" s="1"/>
  <c r="S19" i="8" s="1"/>
  <c r="T19" i="8" s="1"/>
  <c r="G11" i="8"/>
  <c r="S11" i="8" s="1"/>
  <c r="T11" i="8" s="1"/>
  <c r="BC74" i="11"/>
  <c r="BE74" i="11" s="1"/>
  <c r="BF74" i="11" s="1"/>
  <c r="AC68" i="11"/>
  <c r="C15" i="8"/>
  <c r="Y68" i="11"/>
  <c r="CA68" i="11"/>
  <c r="CA74" i="11" s="1"/>
  <c r="CC74" i="11" s="1"/>
  <c r="CD74" i="11" s="1"/>
  <c r="C23" i="8"/>
  <c r="C13" i="8"/>
  <c r="C9" i="8"/>
  <c r="M90" i="4" l="1"/>
  <c r="E55" i="2"/>
  <c r="G55" i="2" s="1"/>
  <c r="E57" i="2"/>
  <c r="G57" i="2" s="1"/>
  <c r="O90" i="4"/>
  <c r="E52" i="2"/>
  <c r="G52" i="2" s="1"/>
  <c r="J90" i="4"/>
  <c r="E48" i="2"/>
  <c r="G48" i="2" s="1"/>
  <c r="F90" i="4"/>
  <c r="E45" i="2"/>
  <c r="C90" i="4"/>
  <c r="E56" i="2"/>
  <c r="G56" i="2" s="1"/>
  <c r="N90" i="4"/>
  <c r="E49" i="2"/>
  <c r="G49" i="2" s="1"/>
  <c r="G90" i="4"/>
  <c r="F58" i="2"/>
  <c r="F60" i="2" s="1"/>
  <c r="F65" i="2" s="1"/>
  <c r="F69" i="2" s="1"/>
  <c r="D90" i="4"/>
  <c r="E46" i="2"/>
  <c r="G46" i="2" s="1"/>
  <c r="E47" i="2"/>
  <c r="G47" i="2" s="1"/>
  <c r="E90" i="4"/>
  <c r="E54" i="2"/>
  <c r="G54" i="2" s="1"/>
  <c r="L90" i="4"/>
  <c r="C21" i="8"/>
  <c r="O21" i="8" s="1"/>
  <c r="G17" i="8"/>
  <c r="S17" i="8" s="1"/>
  <c r="T17" i="8" s="1"/>
  <c r="O17" i="8"/>
  <c r="O19" i="8"/>
  <c r="O15" i="8"/>
  <c r="G15" i="8"/>
  <c r="S15" i="8" s="1"/>
  <c r="T15" i="8" s="1"/>
  <c r="O13" i="8"/>
  <c r="G13" i="8"/>
  <c r="S13" i="8" s="1"/>
  <c r="T13" i="8" s="1"/>
  <c r="O9" i="8"/>
  <c r="G9" i="8"/>
  <c r="CC68" i="11"/>
  <c r="E58" i="2" l="1"/>
  <c r="E60" i="2" s="1"/>
  <c r="E65" i="2" s="1"/>
  <c r="E69" i="2" s="1"/>
  <c r="G45" i="2"/>
  <c r="G58" i="2" s="1"/>
  <c r="G60" i="2" s="1"/>
  <c r="G65" i="2" s="1"/>
  <c r="G69" i="2" s="1"/>
  <c r="G34" i="8"/>
  <c r="S34" i="8" s="1"/>
  <c r="G21" i="8"/>
  <c r="S21" i="8" s="1"/>
  <c r="T21" i="8" s="1"/>
  <c r="C26" i="8"/>
  <c r="O26" i="8" s="1"/>
  <c r="S9" i="8"/>
  <c r="T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ggojsovich</author>
  </authors>
  <commentList>
    <comment ref="D22" authorId="0" shapeId="0" xr:uid="{00000000-0006-0000-0000-000001000000}">
      <text>
        <r>
          <rPr>
            <sz val="8"/>
            <color indexed="81"/>
            <rFont val="Tahoma"/>
            <family val="2"/>
          </rPr>
          <t>include Area code:
(xxx) xxx-xxxx</t>
        </r>
      </text>
    </comment>
    <comment ref="D23" authorId="0" shapeId="0" xr:uid="{00000000-0006-0000-0000-000002000000}">
      <text>
        <r>
          <rPr>
            <sz val="8"/>
            <color indexed="81"/>
            <rFont val="Tahoma"/>
            <family val="2"/>
          </rPr>
          <t>include Area code:
(xxx) xxx-xxxx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Commonwealth of PA</author>
  </authors>
  <commentList>
    <comment ref="B70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B71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Commonwealth of PA</author>
    <author>Ron Mong, CPA</author>
  </authors>
  <commentList>
    <comment ref="B70" authorId="0" shapeId="0" xr:uid="{AA025E07-B862-4D8D-9DB1-9B1F95151C1B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C70" authorId="1" shapeId="0" xr:uid="{EC8D47AE-A9C1-45CA-B9F9-F6CBF0591ECD}">
      <text>
        <r>
          <rPr>
            <b/>
            <sz val="9"/>
            <color indexed="81"/>
            <rFont val="Tahoma"/>
            <family val="2"/>
          </rPr>
          <t>Ron Mong, CPA:</t>
        </r>
        <r>
          <rPr>
            <sz val="9"/>
            <color indexed="81"/>
            <rFont val="Tahoma"/>
            <family val="2"/>
          </rPr>
          <t xml:space="preserve">
entered</t>
        </r>
      </text>
    </comment>
    <comment ref="B71" authorId="0" shapeId="0" xr:uid="{4BEA086A-4619-47B0-A340-089B32F5AA98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0" shapeId="0" xr:uid="{03737272-CC4E-4CF1-9C05-338B6951651D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Madalyn J. Greth</author>
    <author>Commonwealth of PA</author>
  </authors>
  <commentList>
    <comment ref="B5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Madalyn J. Greth:</t>
        </r>
        <r>
          <rPr>
            <sz val="9"/>
            <color indexed="81"/>
            <rFont val="Tahoma"/>
            <family val="2"/>
          </rPr>
          <t xml:space="preserve">
WP 506</t>
        </r>
      </text>
    </comment>
    <comment ref="B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Madalyn J. Greth:</t>
        </r>
        <r>
          <rPr>
            <sz val="9"/>
            <color indexed="81"/>
            <rFont val="Tahoma"/>
            <family val="2"/>
          </rPr>
          <t xml:space="preserve">
WP 506</t>
        </r>
      </text>
    </comment>
    <comment ref="B70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B71" authorId="1" shapeId="0" xr:uid="{00000000-0006-0000-0500-000004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sharedStrings.xml><?xml version="1.0" encoding="utf-8"?>
<sst xmlns="http://schemas.openxmlformats.org/spreadsheetml/2006/main" count="867" uniqueCount="457">
  <si>
    <t>BALANCE SHEET</t>
  </si>
  <si>
    <t>EXHIBIT A</t>
  </si>
  <si>
    <t>Account</t>
  </si>
  <si>
    <t>ASSETS</t>
  </si>
  <si>
    <t>CURRENT ASSETS:</t>
  </si>
  <si>
    <t>11005-05</t>
  </si>
  <si>
    <t>11010-05</t>
  </si>
  <si>
    <t>11010-10</t>
  </si>
  <si>
    <t>11010-15</t>
  </si>
  <si>
    <t>11015-10</t>
  </si>
  <si>
    <t>11015-20</t>
  </si>
  <si>
    <t>11015-25</t>
  </si>
  <si>
    <t>11015-30</t>
  </si>
  <si>
    <t>11015-90</t>
  </si>
  <si>
    <t>11020-00</t>
  </si>
  <si>
    <t>11025-00</t>
  </si>
  <si>
    <t>11090-00</t>
  </si>
  <si>
    <t>12005-00</t>
  </si>
  <si>
    <t>12010-00</t>
  </si>
  <si>
    <t>12015-00</t>
  </si>
  <si>
    <t>12020-00</t>
  </si>
  <si>
    <t>12090-00</t>
  </si>
  <si>
    <t>13005-00</t>
  </si>
  <si>
    <t>13010-05</t>
  </si>
  <si>
    <t>13020-05</t>
  </si>
  <si>
    <t>13030-05</t>
  </si>
  <si>
    <t>13040-05</t>
  </si>
  <si>
    <t>13050-10</t>
  </si>
  <si>
    <t>14090-00</t>
  </si>
  <si>
    <t>10000-00</t>
  </si>
  <si>
    <t>LIABILITIES and EQUITY</t>
  </si>
  <si>
    <t>21005-00</t>
  </si>
  <si>
    <t>21010-00</t>
  </si>
  <si>
    <t>21015-00</t>
  </si>
  <si>
    <t>21020-00</t>
  </si>
  <si>
    <t>21025-00</t>
  </si>
  <si>
    <t>21035-00</t>
  </si>
  <si>
    <t>21040-00</t>
  </si>
  <si>
    <t>21045-00</t>
  </si>
  <si>
    <t>21090-00</t>
  </si>
  <si>
    <t>22005-00</t>
  </si>
  <si>
    <t>22010-00</t>
  </si>
  <si>
    <t>22090-00</t>
  </si>
  <si>
    <t>23000-00</t>
  </si>
  <si>
    <t>20000-00</t>
  </si>
  <si>
    <t>31000-00</t>
  </si>
  <si>
    <t>32000-00</t>
  </si>
  <si>
    <t>30000-00</t>
  </si>
  <si>
    <t>STATEMENT OF OPERATIONS</t>
  </si>
  <si>
    <t>EXHIBIT B</t>
  </si>
  <si>
    <t>Total</t>
  </si>
  <si>
    <t xml:space="preserve"> </t>
  </si>
  <si>
    <t xml:space="preserve">Gallon                                                                             </t>
  </si>
  <si>
    <t xml:space="preserve">1/2 Gallon                                                                       </t>
  </si>
  <si>
    <t xml:space="preserve">Quart                                                                              </t>
  </si>
  <si>
    <t xml:space="preserve">Pint                                                                               </t>
  </si>
  <si>
    <t xml:space="preserve">1/2 Pint                                                                          </t>
  </si>
  <si>
    <t xml:space="preserve">20 Quart                                                                        </t>
  </si>
  <si>
    <t>of all</t>
  </si>
  <si>
    <t>Ice Cream</t>
  </si>
  <si>
    <t>Cold</t>
  </si>
  <si>
    <t>Warehouse</t>
  </si>
  <si>
    <t>Columns</t>
  </si>
  <si>
    <t>Bottling</t>
  </si>
  <si>
    <t>Manufacturing</t>
  </si>
  <si>
    <t>Hardening</t>
  </si>
  <si>
    <t>Room</t>
  </si>
  <si>
    <t>Delivery</t>
  </si>
  <si>
    <t>Selling</t>
  </si>
  <si>
    <t>Schedules</t>
  </si>
  <si>
    <t>B-2 and B-3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</si>
  <si>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</si>
  <si>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</si>
  <si>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</si>
  <si>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</si>
  <si>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</si>
  <si>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</si>
  <si>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</si>
  <si>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</si>
  <si>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</si>
  <si>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</si>
  <si>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</si>
  <si>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</si>
  <si>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</si>
  <si>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</si>
  <si>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</si>
  <si>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</si>
  <si>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</si>
  <si>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</si>
  <si>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SERVICE CENTERS</t>
  </si>
  <si>
    <t>NON-OPERATING INCOME AND EXPENSES</t>
  </si>
  <si>
    <t>SCHEDULE B-4</t>
  </si>
  <si>
    <t>BASIS FOR ALLOCATION</t>
  </si>
  <si>
    <t>SCHEDULE B-7</t>
  </si>
  <si>
    <t>Costs</t>
  </si>
  <si>
    <t>Points</t>
  </si>
  <si>
    <t>Cost/Point</t>
  </si>
  <si>
    <t>Standardization &amp; Pasteurization</t>
  </si>
  <si>
    <t>Cold Room</t>
  </si>
  <si>
    <t>1/2 Pint - Pouch &amp; Other</t>
  </si>
  <si>
    <t>24 Quart</t>
  </si>
  <si>
    <t>Code</t>
  </si>
  <si>
    <t>SCHEDULE B-3</t>
  </si>
  <si>
    <t>Standardization</t>
  </si>
  <si>
    <t>Pasteurization</t>
  </si>
  <si>
    <t>Maintenance</t>
  </si>
  <si>
    <t>Refrigeration</t>
  </si>
  <si>
    <t>OTHER INCOME:</t>
  </si>
  <si>
    <t>OTHER EXPENSES:</t>
  </si>
  <si>
    <t>SCHEDULE B-6</t>
  </si>
  <si>
    <t>SCHEDULE B-5</t>
  </si>
  <si>
    <t>Accumulated Costs (Total Expenses)</t>
  </si>
  <si>
    <t xml:space="preserve">                * Order of allocation:</t>
  </si>
  <si>
    <t xml:space="preserve">                            3rd - Warehouse</t>
  </si>
  <si>
    <t xml:space="preserve">                            5th - Transportation/Garage</t>
  </si>
  <si>
    <t>(indicate labor hours, square feet, trucks, etc.)</t>
  </si>
  <si>
    <t>Cash</t>
  </si>
  <si>
    <t>Notes Receivable</t>
  </si>
  <si>
    <t>Accounts Receivable</t>
  </si>
  <si>
    <t>Allowance for Doubtful Accounts</t>
  </si>
  <si>
    <t>Prepaid Expenses</t>
  </si>
  <si>
    <t>Short Term Investments</t>
  </si>
  <si>
    <t>Other Current Assets</t>
  </si>
  <si>
    <t>Cash Surrender Value, Life Insurance</t>
  </si>
  <si>
    <t>Investment in Subsidiaries</t>
  </si>
  <si>
    <t>Advances to Subsidiaries</t>
  </si>
  <si>
    <t>Investment in Real Estate</t>
  </si>
  <si>
    <t>Other Investments</t>
  </si>
  <si>
    <t>Land</t>
  </si>
  <si>
    <t>Buildings</t>
  </si>
  <si>
    <t>Machinery and Equipment</t>
  </si>
  <si>
    <t>Transportation Equipment</t>
  </si>
  <si>
    <t>Furniture and Fixtures</t>
  </si>
  <si>
    <t>Other Assets</t>
  </si>
  <si>
    <t>Notes Payable and Current Long Term Debt</t>
  </si>
  <si>
    <t>Accounts Payable (Milk Patrons)</t>
  </si>
  <si>
    <t>Accounts Payable (Trade)</t>
  </si>
  <si>
    <t>Accrued Salaries &amp; Wages</t>
  </si>
  <si>
    <t>Accrued Payroll Taxes</t>
  </si>
  <si>
    <t>Accrued Interest</t>
  </si>
  <si>
    <t>Accrued State Income Taxes</t>
  </si>
  <si>
    <t>Accrued Federal Income Taxes</t>
  </si>
  <si>
    <t>Other Current and Accrued Liabilities</t>
  </si>
  <si>
    <t>Mortgages Payable</t>
  </si>
  <si>
    <t>Notes Payable</t>
  </si>
  <si>
    <t>Other Long-term Debt</t>
  </si>
  <si>
    <t>Other Long-term Liability</t>
  </si>
  <si>
    <t>Owners Equity</t>
  </si>
  <si>
    <t>Retained Earnings</t>
  </si>
  <si>
    <t>INVESTMENTS:</t>
  </si>
  <si>
    <t>FIXED ASSETS:</t>
  </si>
  <si>
    <t>CURRENT LIABILITIES:</t>
  </si>
  <si>
    <t>LONG TERM LIABILITIES:</t>
  </si>
  <si>
    <t>EQUITY:</t>
  </si>
  <si>
    <t>Account Name</t>
  </si>
  <si>
    <t>Line</t>
  </si>
  <si>
    <t>No.</t>
  </si>
  <si>
    <t>Product Sales</t>
  </si>
  <si>
    <t>Other Sales</t>
  </si>
  <si>
    <t>Bulk Milk</t>
  </si>
  <si>
    <t>Bulk Cream</t>
  </si>
  <si>
    <t>Condensed &amp; Powder</t>
  </si>
  <si>
    <t>Processing Services Income</t>
  </si>
  <si>
    <t>Sub Dealers (Net of Discounts)</t>
  </si>
  <si>
    <t>Other Dealers (Net of Discounts)</t>
  </si>
  <si>
    <t>Fluid Milk Product Returns &amp; Discounts</t>
  </si>
  <si>
    <t>Purchases of Condensed, Powder and Ingredients - OTHER</t>
  </si>
  <si>
    <t>Purchases of Packaged Fluid &amp; Other Dairy Products</t>
  </si>
  <si>
    <t>Purchases of Non-Dairy Products</t>
  </si>
  <si>
    <t>Blow Molder</t>
  </si>
  <si>
    <t>Delivery - Ice Cream</t>
  </si>
  <si>
    <t>Selling - Ice Cream</t>
  </si>
  <si>
    <t>Other Salaries &amp; Wages</t>
  </si>
  <si>
    <t>Executive Salaries</t>
  </si>
  <si>
    <t>Commissions &amp; Wages</t>
  </si>
  <si>
    <t>Payroll Taxes</t>
  </si>
  <si>
    <t>Employee Health</t>
  </si>
  <si>
    <t>Employee Pension Plan</t>
  </si>
  <si>
    <t>Employee Uniforms</t>
  </si>
  <si>
    <t>Employee Relations</t>
  </si>
  <si>
    <t>Repair &amp; Maint. - Mach. &amp; Equip.</t>
  </si>
  <si>
    <t>Repair &amp; Maint. - Delivery Equip.</t>
  </si>
  <si>
    <t>Repair &amp; Maint. - Building</t>
  </si>
  <si>
    <t>Supplies - Operating &amp; Cleaning</t>
  </si>
  <si>
    <t>Depreciation - Mach. &amp; Equip.</t>
  </si>
  <si>
    <t>Depreciation - Delivery Equip.</t>
  </si>
  <si>
    <t>Depreciation - Building</t>
  </si>
  <si>
    <t>Taxes - Real Estate</t>
  </si>
  <si>
    <t>Taxes - Other Than Income &amp; Real Estate</t>
  </si>
  <si>
    <t>Tires &amp; Tubes</t>
  </si>
  <si>
    <t>License &amp; Permits</t>
  </si>
  <si>
    <t>Advertising</t>
  </si>
  <si>
    <t>Professional Services/Testing</t>
  </si>
  <si>
    <t>Bad Debts</t>
  </si>
  <si>
    <t>Cases Expense</t>
  </si>
  <si>
    <t>Home Office Expense</t>
  </si>
  <si>
    <t>Miscellaneous</t>
  </si>
  <si>
    <t>Interest Expense</t>
  </si>
  <si>
    <t>Distribution Service Centers:</t>
  </si>
  <si>
    <t>Allocation - Administrative</t>
  </si>
  <si>
    <t>Allocation - Warehouse</t>
  </si>
  <si>
    <t>ACCOUNT NAME</t>
  </si>
  <si>
    <t>COMMONWEALTH OF PENNSYLVANIA</t>
  </si>
  <si>
    <t>MILK MARKETING BOARD</t>
  </si>
  <si>
    <t>2301 North Cameron Street</t>
  </si>
  <si>
    <t>Harrisburg, PA  17110-9408</t>
  </si>
  <si>
    <t>MILK DEALER’S FINANCIAL STATEMENT (PMMB-60)</t>
  </si>
  <si>
    <t>Filing Date: On or before April 1st of the succeeding year.</t>
  </si>
  <si>
    <t xml:space="preserve">           </t>
  </si>
  <si>
    <t xml:space="preserve">Licensee Name:  </t>
  </si>
  <si>
    <t xml:space="preserve">PMMB License No.:  </t>
  </si>
  <si>
    <t xml:space="preserve">Address Line 1:  </t>
  </si>
  <si>
    <t xml:space="preserve">Address Line 2:  </t>
  </si>
  <si>
    <t xml:space="preserve">City:  </t>
  </si>
  <si>
    <t xml:space="preserve">State:  </t>
  </si>
  <si>
    <t xml:space="preserve">Zip Code:  </t>
  </si>
  <si>
    <t>GENERAL  INSTRUCTIONS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</si>
  <si>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</si>
  <si>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</si>
  <si>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</si>
  <si>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</si>
  <si>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</si>
  <si>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</si>
  <si>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>Round all numbers to the nearest dollar on all schedules.</t>
  </si>
  <si>
    <t xml:space="preserve">7.  </t>
  </si>
  <si>
    <t xml:space="preserve">a)  </t>
  </si>
  <si>
    <t xml:space="preserve">b)  </t>
  </si>
  <si>
    <t xml:space="preserve">c)  </t>
  </si>
  <si>
    <t>Phone Number:</t>
  </si>
  <si>
    <t>Fax Number:</t>
  </si>
  <si>
    <t>AFFIRMATION OF CORPORATE OFFICER, PARTNER OR OWNER</t>
  </si>
  <si>
    <t>I hereby affirm that this report (including any accompanying schedules and statements) has</t>
  </si>
  <si>
    <t>been examined by me and to the best of my knowledge and belief is a true, correct and</t>
  </si>
  <si>
    <t>complete report. If prepared by a person other than the licensee, his declaration is based</t>
  </si>
  <si>
    <t>on all information of which he has any knowledge.</t>
  </si>
  <si>
    <t>Date</t>
  </si>
  <si>
    <t>Signature of Officer, Partner or Owner</t>
  </si>
  <si>
    <t>Title</t>
  </si>
  <si>
    <t>Heating Fuel</t>
  </si>
  <si>
    <t>Market Administrator Fees</t>
  </si>
  <si>
    <t>12 Ounce</t>
  </si>
  <si>
    <t>10 Ounce</t>
  </si>
  <si>
    <t>Plant Closing Costs</t>
  </si>
  <si>
    <r>
      <t xml:space="preserve">Allowance for Accumulated Depreciation  </t>
    </r>
    <r>
      <rPr>
        <i/>
        <sz val="10"/>
        <color indexed="10"/>
        <rFont val="Arial"/>
        <family val="2"/>
      </rPr>
      <t>(enter as negative amount)</t>
    </r>
  </si>
  <si>
    <t>Total Points</t>
  </si>
  <si>
    <t xml:space="preserve">12 Quart                                                                        </t>
  </si>
  <si>
    <t xml:space="preserve">Inventory - Non-Milk Items </t>
  </si>
  <si>
    <t xml:space="preserve">Inventory - Product Ingredients </t>
  </si>
  <si>
    <t>Inventory - Other Items</t>
  </si>
  <si>
    <t>E-mail Address:</t>
  </si>
  <si>
    <t>Web Address:</t>
  </si>
  <si>
    <t>11015-15</t>
  </si>
  <si>
    <t>11015-35</t>
  </si>
  <si>
    <r>
      <t>Provision for Income Taxes</t>
    </r>
    <r>
      <rPr>
        <b/>
        <sz val="12"/>
        <color indexed="8"/>
        <rFont val="Arial"/>
        <family val="2"/>
      </rPr>
      <t xml:space="preserve">  </t>
    </r>
    <r>
      <rPr>
        <i/>
        <sz val="11"/>
        <color indexed="10"/>
        <rFont val="Arial"/>
        <family val="2"/>
      </rPr>
      <t>(enter as positive amount)</t>
    </r>
  </si>
  <si>
    <t>GROSS SALES:</t>
  </si>
  <si>
    <t>COST OF SALES:</t>
  </si>
  <si>
    <t>DISCOUNTS &amp; RETURNS:</t>
  </si>
  <si>
    <t>Wholesale Delivered by Ice Cream Equipment</t>
  </si>
  <si>
    <t>3 Quart</t>
  </si>
  <si>
    <t>5.5 Quart</t>
  </si>
  <si>
    <t>SCHEDULE B-2  (page 1 of 2)</t>
  </si>
  <si>
    <t>SCHEDULE B-2  (page 2 of 2)</t>
  </si>
  <si>
    <t>Cost Center</t>
  </si>
  <si>
    <t>Street Address</t>
  </si>
  <si>
    <t>City</t>
  </si>
  <si>
    <t>State</t>
  </si>
  <si>
    <t>Zip</t>
  </si>
  <si>
    <t>Ice Cream Hardening</t>
  </si>
  <si>
    <t>Transportation/Garage</t>
  </si>
  <si>
    <t>Administrative</t>
  </si>
  <si>
    <t>TOTAL</t>
  </si>
  <si>
    <t>Receiving, Lab &amp; Field Work</t>
  </si>
  <si>
    <t>Manufacturing - Ice Cream</t>
  </si>
  <si>
    <t>General Plant Maintenance</t>
  </si>
  <si>
    <t>Receiving,</t>
  </si>
  <si>
    <t xml:space="preserve">Signature of Preparer (Individual or Firm) </t>
  </si>
  <si>
    <t>Printed Name of Officer, Partner or Owner</t>
  </si>
  <si>
    <t xml:space="preserve">     </t>
  </si>
  <si>
    <t xml:space="preserve">          </t>
  </si>
  <si>
    <t>Power Plant &amp;</t>
  </si>
  <si>
    <t>General Plant</t>
  </si>
  <si>
    <t>Transportation/</t>
  </si>
  <si>
    <t>Garage</t>
  </si>
  <si>
    <t xml:space="preserve">                            1st - Administrative</t>
  </si>
  <si>
    <t xml:space="preserve">                            2nd - General Plant Maintenance</t>
  </si>
  <si>
    <t>Power Plant &amp; Refrigeration</t>
  </si>
  <si>
    <t xml:space="preserve">                            4th - Power Plant &amp; Refrigeration</t>
  </si>
  <si>
    <t>Power Plant</t>
  </si>
  <si>
    <t>&amp;</t>
  </si>
  <si>
    <t>Lab &amp;</t>
  </si>
  <si>
    <t>Field Work</t>
  </si>
  <si>
    <t>Allocation - General Plant Maintenance</t>
  </si>
  <si>
    <t>Allocation - Power Plant &amp; Refrigeration</t>
  </si>
  <si>
    <t>Allocation -Transportation/Garage</t>
  </si>
  <si>
    <t xml:space="preserve">For the CALENDAR YEAR ENDED December 31, </t>
  </si>
  <si>
    <t>This financial report is required pursuant to provisions of the PENNSYLVANIA MILK MARKETING</t>
  </si>
  <si>
    <t>LAW of April 28, 1937, P.L. 417 and its amendments.</t>
  </si>
  <si>
    <t>The financial report must be submitted to the Pennsylvania Milk Marketing Board by April 1st of the</t>
  </si>
  <si>
    <t>succeeding year unless otherwise authorized.</t>
  </si>
  <si>
    <t>A reconciliation statement which adjusts the figures on this report to conform with those reported to</t>
  </si>
  <si>
    <t>the Internal Revenue Service (IRS Form 1040C, 1065 or 1120, as applicable) shall be made and</t>
  </si>
  <si>
    <t>retained as part of the dealer’s records.  This schedule will reconcile any deviations in the reported</t>
  </si>
  <si>
    <t>data.  Differences may arise from deviation from the accounting practices of the licensee and those</t>
  </si>
  <si>
    <t>required by the Uniform System of Accounts.</t>
  </si>
  <si>
    <t>Incomplete reports will be considered as non-filed reports and will be returned to the licensee for</t>
  </si>
  <si>
    <t>completion.</t>
  </si>
  <si>
    <t>Please list all locations/affiliated operations, with its license number (if applicable), included in this</t>
  </si>
  <si>
    <t>financial statement:</t>
  </si>
  <si>
    <t>Balance ($)</t>
  </si>
  <si>
    <t>Amount ($)</t>
  </si>
  <si>
    <t>Purchases of Raw Milk from Producers &amp; Coops</t>
  </si>
  <si>
    <t xml:space="preserve">4 Ounce                                                                              </t>
  </si>
  <si>
    <t>ALLOCATION OF  SERVICE COST CENTERS  TO  PRODUCTIVE COST CENTERS</t>
  </si>
  <si>
    <t>PERCENTAGES ALLOCATED TO PRODUCTIVE COST CENTERS *</t>
  </si>
  <si>
    <t>AMOUNT ($)</t>
  </si>
  <si>
    <t>(1) Travel &amp; entertainment not directly related to the dairy operations.</t>
  </si>
  <si>
    <t>(2) Dues &amp; subscriptions not directly related to the dairy operations.</t>
  </si>
  <si>
    <t xml:space="preserve">       </t>
  </si>
  <si>
    <t>Gain on Sale of Assets</t>
  </si>
  <si>
    <t>Rents</t>
  </si>
  <si>
    <t>Loss on Sale of Assets</t>
  </si>
  <si>
    <t>Expenses Associated with Rents</t>
  </si>
  <si>
    <t>Contributions</t>
  </si>
  <si>
    <t>Other Non-Dairy Operations Expenses</t>
  </si>
  <si>
    <t>ACCOUNT DESCRIPTION</t>
  </si>
  <si>
    <t xml:space="preserve">            Other Miscellaneous Income: </t>
  </si>
  <si>
    <t xml:space="preserve">a.  </t>
  </si>
  <si>
    <t xml:space="preserve">b.  </t>
  </si>
  <si>
    <t xml:space="preserve">c.  </t>
  </si>
  <si>
    <t xml:space="preserve">d.  </t>
  </si>
  <si>
    <t xml:space="preserve">e.  </t>
  </si>
  <si>
    <t xml:space="preserve">f.  </t>
  </si>
  <si>
    <t xml:space="preserve">g.  </t>
  </si>
  <si>
    <t xml:space="preserve">h.  </t>
  </si>
  <si>
    <t xml:space="preserve">i.  </t>
  </si>
  <si>
    <t xml:space="preserve">            Non-Recurring Expense: </t>
  </si>
  <si>
    <t>The accounting year for Federal Income taxes ends on (MM/DD):</t>
  </si>
  <si>
    <t>Depreciation - Milk Cases &amp; Pallets</t>
  </si>
  <si>
    <t>Gasoline, Oil &amp; Grease</t>
  </si>
  <si>
    <t>Manufactured</t>
  </si>
  <si>
    <t>Telephone, Internet &amp; Postage</t>
  </si>
  <si>
    <t>Turnpike &amp; Other Tolls</t>
  </si>
  <si>
    <t>Purchases of Condensed, Powder and Ingredients - MILK</t>
  </si>
  <si>
    <t xml:space="preserve">Container Size </t>
  </si>
  <si>
    <r>
      <t xml:space="preserve"> Purchased</t>
    </r>
    <r>
      <rPr>
        <b/>
        <vertAlign val="superscript"/>
        <sz val="13"/>
        <color indexed="8"/>
        <rFont val="Arial"/>
        <family val="2"/>
      </rPr>
      <t>(2)</t>
    </r>
  </si>
  <si>
    <t>(1)  List only containers used for milk, cream and sour cream packaged at your location.</t>
  </si>
  <si>
    <t>(2) Purchases should be net of inventory.</t>
  </si>
  <si>
    <t xml:space="preserve">      For containers not listed please contact Gary Gojsovich at 717-787-4194.</t>
  </si>
  <si>
    <t>Taxes - State, Sales &amp; Use</t>
  </si>
  <si>
    <r>
      <t>Non-Dairy Travel &amp; Entertainment</t>
    </r>
    <r>
      <rPr>
        <vertAlign val="superscript"/>
        <sz val="12"/>
        <rFont val="Arial"/>
        <family val="2"/>
      </rPr>
      <t>(1)</t>
    </r>
  </si>
  <si>
    <r>
      <t>Non-Dairy Dues &amp; Subscriptions</t>
    </r>
    <r>
      <rPr>
        <vertAlign val="superscript"/>
        <sz val="12"/>
        <rFont val="Arial"/>
        <family val="2"/>
      </rPr>
      <t>(2)</t>
    </r>
  </si>
  <si>
    <t>Complete only Exhibit A (Balance Sheet) &amp; Exhibit B (Statement of Operations) unless otherwise directed.</t>
  </si>
  <si>
    <t>Purchases of Containers</t>
  </si>
  <si>
    <r>
      <t>Inventory - Milk Products (</t>
    </r>
    <r>
      <rPr>
        <b/>
        <sz val="12"/>
        <rFont val="Arial"/>
        <family val="2"/>
      </rPr>
      <t>Controlled)</t>
    </r>
  </si>
  <si>
    <r>
      <t>Inventory - Milk Products (</t>
    </r>
    <r>
      <rPr>
        <b/>
        <sz val="12"/>
        <rFont val="Arial"/>
        <family val="2"/>
      </rPr>
      <t>Non-Controlled )</t>
    </r>
  </si>
  <si>
    <r>
      <t>Inventory - Containers (</t>
    </r>
    <r>
      <rPr>
        <b/>
        <sz val="12"/>
        <rFont val="Arial"/>
        <family val="2"/>
      </rPr>
      <t>Controlled</t>
    </r>
    <r>
      <rPr>
        <sz val="12"/>
        <rFont val="Arial"/>
        <family val="2"/>
      </rPr>
      <t>)</t>
    </r>
  </si>
  <si>
    <r>
      <t>Inventory - Containers (</t>
    </r>
    <r>
      <rPr>
        <b/>
        <sz val="12"/>
        <rFont val="Arial"/>
        <family val="2"/>
      </rPr>
      <t>Non-Controlled</t>
    </r>
    <r>
      <rPr>
        <sz val="12"/>
        <rFont val="Arial"/>
        <family val="2"/>
      </rPr>
      <t>)</t>
    </r>
  </si>
  <si>
    <r>
      <t>TOTAL CURRENT ASSETS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1 thru 14</t>
    </r>
    <r>
      <rPr>
        <sz val="12"/>
        <rFont val="Arial"/>
        <family val="2"/>
      </rPr>
      <t>)</t>
    </r>
  </si>
  <si>
    <r>
      <t>TOTAL INVESTMENTS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16 thru 20</t>
    </r>
    <r>
      <rPr>
        <sz val="12"/>
        <rFont val="Arial"/>
        <family val="2"/>
      </rPr>
      <t>)</t>
    </r>
  </si>
  <si>
    <r>
      <t>TOTAL ASSETS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15 + Line 21 + Line 28 + Line 29</t>
    </r>
    <r>
      <rPr>
        <sz val="12"/>
        <rFont val="Arial"/>
        <family val="2"/>
      </rPr>
      <t>)</t>
    </r>
  </si>
  <si>
    <r>
      <t>TOTAL CURRENT LIABILITIES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31 thru 39</t>
    </r>
    <r>
      <rPr>
        <sz val="12"/>
        <rFont val="Arial"/>
        <family val="2"/>
      </rPr>
      <t>)</t>
    </r>
  </si>
  <si>
    <r>
      <t>TOTAL LONG TERM LIABILITIES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41 thru 44</t>
    </r>
    <r>
      <rPr>
        <sz val="12"/>
        <rFont val="Arial"/>
        <family val="2"/>
      </rPr>
      <t>)</t>
    </r>
  </si>
  <si>
    <r>
      <t>TOTAL LIABILITIES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40 + Line 45</t>
    </r>
    <r>
      <rPr>
        <sz val="12"/>
        <rFont val="Arial"/>
        <family val="2"/>
      </rPr>
      <t>)</t>
    </r>
  </si>
  <si>
    <r>
      <t>TOTAL EQUITY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47 + Line 48</t>
    </r>
    <r>
      <rPr>
        <sz val="12"/>
        <rFont val="Arial"/>
        <family val="2"/>
      </rPr>
      <t>)</t>
    </r>
  </si>
  <si>
    <r>
      <t>TOTAL LIABILITIES &amp; EQUITY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46 + Line 49</t>
    </r>
    <r>
      <rPr>
        <sz val="12"/>
        <rFont val="Arial"/>
        <family val="2"/>
      </rPr>
      <t>)</t>
    </r>
  </si>
  <si>
    <r>
      <t>TOTAL GROSS SALES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Add Lines 1 thru 9</t>
    </r>
    <r>
      <rPr>
        <sz val="12"/>
        <color indexed="8"/>
        <rFont val="Arial"/>
        <family val="2"/>
      </rPr>
      <t>)</t>
    </r>
  </si>
  <si>
    <r>
      <t>TOTAL DISCOUNTS &amp; RETURNS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 11 + Line 12</t>
    </r>
    <r>
      <rPr>
        <sz val="12"/>
        <color indexed="8"/>
        <rFont val="Arial"/>
        <family val="2"/>
      </rPr>
      <t>)</t>
    </r>
  </si>
  <si>
    <r>
      <t xml:space="preserve">NET SALES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Line 10 - Line 13</t>
    </r>
    <r>
      <rPr>
        <sz val="12"/>
        <color indexed="8"/>
        <rFont val="Arial"/>
        <family val="2"/>
      </rPr>
      <t>)</t>
    </r>
  </si>
  <si>
    <r>
      <t xml:space="preserve">Subtotal - Purch. of Raw Milk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15 + Line 16</t>
    </r>
    <r>
      <rPr>
        <sz val="12"/>
        <color indexed="8"/>
        <rFont val="Arial"/>
        <family val="2"/>
      </rPr>
      <t>)</t>
    </r>
  </si>
  <si>
    <r>
      <t xml:space="preserve"> TOTAL COST OF SALES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Add Lines 17 thru 22</t>
    </r>
    <r>
      <rPr>
        <sz val="12"/>
        <color indexed="8"/>
        <rFont val="Arial"/>
        <family val="2"/>
      </rPr>
      <t>)</t>
    </r>
  </si>
  <si>
    <r>
      <t xml:space="preserve">GROSS MARGIN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14 - Line 23</t>
    </r>
    <r>
      <rPr>
        <sz val="12"/>
        <color indexed="8"/>
        <rFont val="Arial"/>
        <family val="2"/>
      </rPr>
      <t>)</t>
    </r>
  </si>
  <si>
    <r>
      <t xml:space="preserve">PRODUCTIVE COST CENTER EXPENSES  </t>
    </r>
    <r>
      <rPr>
        <sz val="12"/>
        <color indexed="8"/>
        <rFont val="Arial"/>
        <family val="2"/>
      </rPr>
      <t>(From Schedule B-2</t>
    </r>
    <r>
      <rPr>
        <b/>
        <sz val="12"/>
        <color indexed="8"/>
        <rFont val="Arial"/>
        <family val="2"/>
      </rPr>
      <t>):</t>
    </r>
  </si>
  <si>
    <r>
      <t xml:space="preserve">TOTAL PRODUCTIVE COST CENTER EXPENSES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Add Lines 25 thru 37</t>
    </r>
    <r>
      <rPr>
        <sz val="12"/>
        <color indexed="8"/>
        <rFont val="Arial"/>
        <family val="2"/>
      </rPr>
      <t>)</t>
    </r>
  </si>
  <si>
    <r>
      <t xml:space="preserve">NET OPERATING INCOME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Line 24 - Line 38</t>
    </r>
    <r>
      <rPr>
        <sz val="12"/>
        <color indexed="8"/>
        <rFont val="Arial"/>
        <family val="2"/>
      </rPr>
      <t>)</t>
    </r>
  </si>
  <si>
    <r>
      <t xml:space="preserve">Other Income  (from Schedule B-4)  </t>
    </r>
    <r>
      <rPr>
        <i/>
        <sz val="11"/>
        <color indexed="10"/>
        <rFont val="Arial"/>
        <family val="2"/>
      </rPr>
      <t>(enter as positive amount)</t>
    </r>
  </si>
  <si>
    <r>
      <t xml:space="preserve">Other Expenses  (from Schedule B-4)  </t>
    </r>
    <r>
      <rPr>
        <i/>
        <sz val="11"/>
        <color indexed="10"/>
        <rFont val="Arial"/>
        <family val="2"/>
      </rPr>
      <t>(enter as positive amount)</t>
    </r>
  </si>
  <si>
    <r>
      <t>NET INCOME BEFORE TAXES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 39 + Line 40 - Line 41</t>
    </r>
    <r>
      <rPr>
        <sz val="12"/>
        <color indexed="8"/>
        <rFont val="Arial"/>
        <family val="2"/>
      </rPr>
      <t>)</t>
    </r>
  </si>
  <si>
    <r>
      <t xml:space="preserve">NET INCOME AFTER TAXES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42 - Line 43</t>
    </r>
    <r>
      <rPr>
        <sz val="12"/>
        <color indexed="8"/>
        <rFont val="Arial"/>
        <family val="2"/>
      </rPr>
      <t>)</t>
    </r>
  </si>
  <si>
    <r>
      <t>Delivery  (</t>
    </r>
    <r>
      <rPr>
        <i/>
        <sz val="12"/>
        <color indexed="8"/>
        <rFont val="Arial"/>
        <family val="2"/>
      </rPr>
      <t>other than Ice Cream</t>
    </r>
    <r>
      <rPr>
        <sz val="12"/>
        <color indexed="8"/>
        <rFont val="Arial"/>
        <family val="2"/>
      </rPr>
      <t>)</t>
    </r>
  </si>
  <si>
    <t>Selling - Milk</t>
  </si>
  <si>
    <r>
      <t>Selling  (</t>
    </r>
    <r>
      <rPr>
        <i/>
        <sz val="12"/>
        <color indexed="8"/>
        <rFont val="Arial"/>
        <family val="2"/>
      </rPr>
      <t>other than Milk and Ice Cream</t>
    </r>
    <r>
      <rPr>
        <sz val="12"/>
        <color indexed="8"/>
        <rFont val="Arial"/>
        <family val="2"/>
      </rPr>
      <t>)</t>
    </r>
  </si>
  <si>
    <t>other than I.C.</t>
  </si>
  <si>
    <t>other than</t>
  </si>
  <si>
    <t>Blowmolder</t>
  </si>
  <si>
    <t>Workers' Comp. Insurance</t>
  </si>
  <si>
    <t>Supplies &amp; Equipment - Office</t>
  </si>
  <si>
    <t>Light, Water, Power &amp; Sewage</t>
  </si>
  <si>
    <t>Insurance - Fire &amp; Other</t>
  </si>
  <si>
    <t>Rent - Land &amp; Building</t>
  </si>
  <si>
    <t>Rent - Equipment</t>
  </si>
  <si>
    <t>Travel and Entertainment</t>
  </si>
  <si>
    <t>Contract Hauling/Delivery Expense</t>
  </si>
  <si>
    <t>Employee Reimbursement</t>
  </si>
  <si>
    <r>
      <t>Garage Income  (</t>
    </r>
    <r>
      <rPr>
        <i/>
        <sz val="11"/>
        <color indexed="10"/>
        <rFont val="Arial"/>
        <family val="2"/>
      </rPr>
      <t>enter as negative</t>
    </r>
    <r>
      <rPr>
        <sz val="12"/>
        <color indexed="8"/>
        <rFont val="Arial"/>
        <family val="2"/>
      </rPr>
      <t>)</t>
    </r>
  </si>
  <si>
    <r>
      <t>Interest Income  (</t>
    </r>
    <r>
      <rPr>
        <i/>
        <sz val="11"/>
        <color indexed="10"/>
        <rFont val="Arial"/>
        <family val="2"/>
      </rPr>
      <t>enter as negative</t>
    </r>
    <r>
      <rPr>
        <sz val="12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</si>
  <si>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 xml:space="preserve"> Rental Income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</si>
  <si>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 xml:space="preserve">Back Hauling Income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</si>
  <si>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 xml:space="preserve">Hauling Reimbursement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</si>
  <si>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t xml:space="preserve">     SubTotal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Lines 1 thru  49</t>
    </r>
    <r>
      <rPr>
        <sz val="12"/>
        <color indexed="8"/>
        <rFont val="Arial"/>
        <family val="2"/>
      </rPr>
      <t>)</t>
    </r>
  </si>
  <si>
    <r>
      <t xml:space="preserve">     Total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Lines 51 thru 58</t>
    </r>
    <r>
      <rPr>
        <sz val="12"/>
        <color indexed="8"/>
        <rFont val="Arial"/>
        <family val="2"/>
      </rPr>
      <t>)</t>
    </r>
  </si>
  <si>
    <t>Dues &amp; Subscriptions (dairy related only)</t>
  </si>
  <si>
    <t>Receiving, Lab. &amp; Field Work</t>
  </si>
  <si>
    <t>(1)</t>
  </si>
  <si>
    <t>Account Balances</t>
  </si>
  <si>
    <t>Variances</t>
  </si>
  <si>
    <t>Percent (%)</t>
  </si>
  <si>
    <t>Stand. &amp; Past.</t>
  </si>
  <si>
    <t>Ice Cream Manufacturing</t>
  </si>
  <si>
    <t>Delivery (other than Ice Cream)</t>
  </si>
  <si>
    <t>Selling - MILK</t>
  </si>
  <si>
    <t>Selling - ICE CREAM</t>
  </si>
  <si>
    <t>Total of All Columns (Schedules B-2 &amp; B-3)</t>
  </si>
  <si>
    <t>-</t>
  </si>
  <si>
    <r>
      <t xml:space="preserve">TOTAL OTHER INCOME  </t>
    </r>
    <r>
      <rPr>
        <i/>
        <sz val="12"/>
        <rFont val="Arial"/>
        <family val="2"/>
      </rPr>
      <t>(carry forward amount to Exhibit B, Line 40)</t>
    </r>
  </si>
  <si>
    <r>
      <t xml:space="preserve">TOTAL OTHER EXPENSES  </t>
    </r>
    <r>
      <rPr>
        <i/>
        <sz val="12"/>
        <rFont val="Arial"/>
        <family val="2"/>
      </rPr>
      <t>(carry forward amount to Exhibit B, Line 41)</t>
    </r>
  </si>
  <si>
    <t>PAPER</t>
  </si>
  <si>
    <t>PLASTIC</t>
  </si>
  <si>
    <t>DISPENSERs</t>
  </si>
  <si>
    <t>Description</t>
  </si>
  <si>
    <r>
      <t xml:space="preserve">Other Milk Containers: </t>
    </r>
    <r>
      <rPr>
        <vertAlign val="superscript"/>
        <sz val="14"/>
        <rFont val="Arial"/>
        <family val="2"/>
      </rPr>
      <t>(3)</t>
    </r>
  </si>
  <si>
    <r>
      <t xml:space="preserve"> Purchased </t>
    </r>
    <r>
      <rPr>
        <b/>
        <vertAlign val="superscript"/>
        <sz val="13"/>
        <color indexed="8"/>
        <rFont val="Arial"/>
        <family val="2"/>
      </rPr>
      <t>(2)</t>
    </r>
  </si>
  <si>
    <r>
      <t>MILK CONTAINER DATA (</t>
    </r>
    <r>
      <rPr>
        <b/>
        <sz val="14"/>
        <color indexed="10"/>
        <rFont val="Arial"/>
        <family val="2"/>
      </rPr>
      <t>UNITS</t>
    </r>
    <r>
      <rPr>
        <b/>
        <sz val="14"/>
        <rFont val="Arial"/>
        <family val="2"/>
      </rPr>
      <t xml:space="preserve">)  </t>
    </r>
    <r>
      <rPr>
        <b/>
        <vertAlign val="superscript"/>
        <sz val="14"/>
        <rFont val="Arial"/>
        <family val="2"/>
      </rPr>
      <t>(1)</t>
    </r>
  </si>
  <si>
    <t>(3) Should include containers not specifically identified by size above.</t>
  </si>
  <si>
    <t>PRODUCTIVE COST CENTER EXPENSE DISTRIBUTION</t>
  </si>
  <si>
    <t>SERVICE COST CENTER EXPENSE DISTRIBUTION</t>
  </si>
  <si>
    <t>Milk &amp; Cream</t>
  </si>
  <si>
    <t>(Pkg'd + Bulk)</t>
  </si>
  <si>
    <t>Selling - Milk &amp; Cream (Pkg'd + Bulk)</t>
  </si>
  <si>
    <r>
      <t>Selling  (</t>
    </r>
    <r>
      <rPr>
        <i/>
        <sz val="12"/>
        <color indexed="8"/>
        <rFont val="Arial"/>
        <family val="2"/>
      </rPr>
      <t>other than Milk, Cream &amp; Ice Cream</t>
    </r>
    <r>
      <rPr>
        <sz val="12"/>
        <color indexed="8"/>
        <rFont val="Arial"/>
        <family val="2"/>
      </rPr>
      <t>)</t>
    </r>
  </si>
  <si>
    <t>Milk, Cream &amp; I.C.</t>
  </si>
  <si>
    <t>Selling - other than Milk, Cream &amp; I.C.</t>
  </si>
  <si>
    <t>Selling - TOTAL</t>
  </si>
  <si>
    <t>(11) + (12) + (13)</t>
  </si>
  <si>
    <t>Cost per Point Schedule</t>
  </si>
  <si>
    <t>VARIANCEs</t>
  </si>
  <si>
    <t>Receiving</t>
  </si>
  <si>
    <t>Blowmold</t>
  </si>
  <si>
    <r>
      <t>Total (</t>
    </r>
    <r>
      <rPr>
        <i/>
        <sz val="12"/>
        <color indexed="8"/>
        <rFont val="Arial"/>
        <family val="2"/>
      </rPr>
      <t>with Blow Mold</t>
    </r>
    <r>
      <rPr>
        <b/>
        <sz val="12"/>
        <color indexed="8"/>
        <rFont val="Arial"/>
        <family val="2"/>
      </rPr>
      <t>)</t>
    </r>
  </si>
  <si>
    <t>12/31</t>
  </si>
  <si>
    <t>Other Bottling Supplies</t>
  </si>
  <si>
    <t>Processing Services</t>
  </si>
  <si>
    <t>Amortization</t>
  </si>
  <si>
    <t>Selling - Other</t>
  </si>
  <si>
    <t>Plant Cost Centers</t>
  </si>
  <si>
    <t>Dealer Name:</t>
  </si>
  <si>
    <t>for the Year Ended December 31, 20XX</t>
  </si>
  <si>
    <t>Controlled</t>
  </si>
  <si>
    <t>Amount</t>
  </si>
  <si>
    <t>Noncontrolled</t>
  </si>
  <si>
    <t>Non-Controlled</t>
  </si>
  <si>
    <t xml:space="preserve">     Total Points</t>
  </si>
  <si>
    <t>Allocation Percentages (%):</t>
  </si>
  <si>
    <t xml:space="preserve">     Total Allocation</t>
  </si>
  <si>
    <t xml:space="preserve">Allocation Amounts ($) to Exhibit B: </t>
  </si>
  <si>
    <t xml:space="preserve">     Total</t>
  </si>
  <si>
    <t>Ice Cream and Other Returns and Discounts Rounding</t>
  </si>
  <si>
    <t>Purchases of Raw Milk from Others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</si>
</sst>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000%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_);_(* \(#,##0\);_(* &quot;-&quot;??_);_(@_)"/>
  </numFmts>
  <fonts count="54" x14ac:knownFonts="1">
    <font>
      <sz val="12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 (W1)"/>
    </font>
    <font>
      <sz val="6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ahoma"/>
      <family val="2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92D050"/>
      <name val="Arial"/>
      <family val="2"/>
    </font>
    <font>
      <sz val="10"/>
      <name val="Arial"/>
      <family val="2"/>
    </font>
    <font>
      <sz val="12"/>
      <color rgb="FFFFFF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FF"/>
        <bgColor indexed="8"/>
      </patternFill>
    </fill>
    <fill>
      <patternFill patternType="solid">
        <fgColor rgb="FF00FFFF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7">
    <xf numFmtId="37" fontId="0" fillId="2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4" fillId="0" borderId="0" applyFont="0" applyFill="0" applyBorder="0" applyAlignment="0" applyProtection="0"/>
    <xf numFmtId="37" fontId="45" fillId="2" borderId="0" applyNumberFormat="0" applyFill="0" applyBorder="0" applyAlignment="0" applyProtection="0"/>
    <xf numFmtId="37" fontId="46" fillId="2" borderId="0" applyNumberFormat="0" applyFill="0" applyBorder="0" applyAlignment="0" applyProtection="0"/>
    <xf numFmtId="37" fontId="4" fillId="2" borderId="0"/>
    <xf numFmtId="0" fontId="4" fillId="0" borderId="0"/>
    <xf numFmtId="0" fontId="17" fillId="0" borderId="0"/>
    <xf numFmtId="0" fontId="17" fillId="0" borderId="0"/>
    <xf numFmtId="0" fontId="44" fillId="0" borderId="0"/>
    <xf numFmtId="0" fontId="4" fillId="2" borderId="0"/>
    <xf numFmtId="0" fontId="3" fillId="0" borderId="0"/>
    <xf numFmtId="0" fontId="17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0" borderId="0"/>
    <xf numFmtId="0" fontId="3" fillId="0" borderId="0"/>
  </cellStyleXfs>
  <cellXfs count="588">
    <xf numFmtId="37" fontId="0" fillId="2" borderId="0" xfId="0" applyNumberFormat="1"/>
    <xf numFmtId="37" fontId="1" fillId="2" borderId="0" xfId="0" applyNumberFormat="1" applyFont="1" applyProtection="1"/>
    <xf numFmtId="37" fontId="2" fillId="2" borderId="0" xfId="0" applyNumberFormat="1" applyFont="1" applyProtection="1"/>
    <xf numFmtId="37" fontId="2" fillId="2" borderId="0" xfId="0" applyNumberFormat="1" applyFont="1" applyAlignment="1" applyProtection="1">
      <alignment horizontal="right"/>
    </xf>
    <xf numFmtId="37" fontId="0" fillId="2" borderId="0" xfId="0" applyNumberFormat="1" applyProtection="1"/>
    <xf numFmtId="0" fontId="2" fillId="2" borderId="0" xfId="21" applyNumberFormat="1" applyFont="1" applyAlignment="1" applyProtection="1">
      <alignment horizontal="center"/>
    </xf>
    <xf numFmtId="0" fontId="1" fillId="2" borderId="0" xfId="21" applyNumberFormat="1" applyFont="1" applyProtection="1"/>
    <xf numFmtId="0" fontId="2" fillId="2" borderId="0" xfId="21" applyNumberFormat="1" applyFont="1" applyAlignment="1" applyProtection="1">
      <alignment horizontal="right"/>
    </xf>
    <xf numFmtId="0" fontId="4" fillId="2" borderId="0" xfId="21" applyNumberFormat="1" applyProtection="1"/>
    <xf numFmtId="1" fontId="1" fillId="2" borderId="1" xfId="21" applyNumberFormat="1" applyFont="1" applyBorder="1" applyAlignment="1" applyProtection="1">
      <alignment horizontal="center"/>
    </xf>
    <xf numFmtId="0" fontId="1" fillId="2" borderId="0" xfId="22" applyNumberFormat="1" applyFont="1" applyProtection="1"/>
    <xf numFmtId="0" fontId="4" fillId="2" borderId="0" xfId="22" applyNumberFormat="1" applyProtection="1"/>
    <xf numFmtId="0" fontId="1" fillId="2" borderId="2" xfId="22" applyNumberFormat="1" applyFont="1" applyBorder="1" applyProtection="1"/>
    <xf numFmtId="0" fontId="1" fillId="2" borderId="0" xfId="23" applyNumberFormat="1" applyFont="1" applyProtection="1"/>
    <xf numFmtId="0" fontId="4" fillId="2" borderId="0" xfId="23" applyNumberFormat="1" applyProtection="1"/>
    <xf numFmtId="37" fontId="0" fillId="2" borderId="0" xfId="0" applyNumberFormat="1" applyAlignment="1" applyProtection="1">
      <alignment horizontal="center"/>
    </xf>
    <xf numFmtId="0" fontId="1" fillId="2" borderId="3" xfId="23" applyNumberFormat="1" applyFont="1" applyBorder="1" applyProtection="1"/>
    <xf numFmtId="37" fontId="1" fillId="2" borderId="0" xfId="23" applyNumberFormat="1" applyFont="1" applyProtection="1"/>
    <xf numFmtId="0" fontId="1" fillId="2" borderId="0" xfId="24" applyNumberFormat="1" applyFont="1" applyProtection="1"/>
    <xf numFmtId="0" fontId="4" fillId="2" borderId="0" xfId="24" applyNumberFormat="1" applyProtection="1"/>
    <xf numFmtId="0" fontId="2" fillId="2" borderId="0" xfId="24" applyNumberFormat="1" applyFont="1" applyProtection="1"/>
    <xf numFmtId="5" fontId="1" fillId="2" borderId="0" xfId="24" applyNumberFormat="1" applyFont="1" applyProtection="1"/>
    <xf numFmtId="37" fontId="1" fillId="2" borderId="0" xfId="24" applyNumberFormat="1" applyFont="1" applyProtection="1"/>
    <xf numFmtId="0" fontId="2" fillId="2" borderId="0" xfId="24" applyNumberFormat="1" applyFont="1" applyAlignment="1" applyProtection="1">
      <alignment horizontal="right"/>
    </xf>
    <xf numFmtId="0" fontId="7" fillId="2" borderId="0" xfId="24" applyNumberFormat="1" applyFont="1" applyAlignment="1" applyProtection="1">
      <alignment horizontal="right"/>
    </xf>
    <xf numFmtId="0" fontId="4" fillId="2" borderId="0" xfId="25" applyNumberFormat="1" applyProtection="1"/>
    <xf numFmtId="0" fontId="1" fillId="2" borderId="0" xfId="25" applyNumberFormat="1" applyFont="1" applyProtection="1"/>
    <xf numFmtId="0" fontId="2" fillId="2" borderId="0" xfId="25" applyNumberFormat="1" applyFont="1" applyAlignment="1" applyProtection="1">
      <alignment horizontal="center"/>
    </xf>
    <xf numFmtId="0" fontId="7" fillId="2" borderId="0" xfId="25" applyNumberFormat="1" applyFont="1" applyAlignment="1" applyProtection="1">
      <alignment horizontal="right"/>
    </xf>
    <xf numFmtId="0" fontId="12" fillId="2" borderId="0" xfId="25" applyNumberFormat="1" applyFont="1" applyAlignment="1" applyProtection="1">
      <alignment horizontal="center"/>
    </xf>
    <xf numFmtId="0" fontId="1" fillId="2" borderId="4" xfId="25" applyNumberFormat="1" applyFont="1" applyBorder="1" applyProtection="1"/>
    <xf numFmtId="0" fontId="1" fillId="2" borderId="5" xfId="25" applyNumberFormat="1" applyFont="1" applyBorder="1" applyProtection="1"/>
    <xf numFmtId="0" fontId="2" fillId="2" borderId="0" xfId="25" applyNumberFormat="1" applyFont="1" applyAlignment="1" applyProtection="1">
      <alignment horizontal="right"/>
    </xf>
    <xf numFmtId="0" fontId="1" fillId="2" borderId="6" xfId="25" applyNumberFormat="1" applyFont="1" applyBorder="1" applyProtection="1"/>
    <xf numFmtId="0" fontId="1" fillId="2" borderId="7" xfId="25" applyNumberFormat="1" applyFont="1" applyBorder="1" applyProtection="1"/>
    <xf numFmtId="0" fontId="2" fillId="2" borderId="7" xfId="25" applyNumberFormat="1" applyFont="1" applyBorder="1" applyProtection="1"/>
    <xf numFmtId="0" fontId="2" fillId="2" borderId="5" xfId="25" applyNumberFormat="1" applyFont="1" applyBorder="1" applyAlignment="1" applyProtection="1">
      <alignment horizontal="center"/>
    </xf>
    <xf numFmtId="0" fontId="2" fillId="3" borderId="5" xfId="25" applyNumberFormat="1" applyFont="1" applyFill="1" applyBorder="1" applyAlignment="1" applyProtection="1">
      <alignment horizontal="center"/>
    </xf>
    <xf numFmtId="0" fontId="1" fillId="2" borderId="1" xfId="25" applyNumberFormat="1" applyFont="1" applyBorder="1" applyProtection="1"/>
    <xf numFmtId="0" fontId="1" fillId="2" borderId="0" xfId="25" applyNumberFormat="1" applyFont="1" applyAlignment="1" applyProtection="1">
      <alignment horizontal="center"/>
    </xf>
    <xf numFmtId="37" fontId="2" fillId="2" borderId="0" xfId="21" applyNumberFormat="1" applyFont="1" applyProtection="1"/>
    <xf numFmtId="37" fontId="2" fillId="2" borderId="8" xfId="0" applyNumberFormat="1" applyFont="1" applyBorder="1" applyAlignment="1" applyProtection="1">
      <alignment horizontal="center"/>
    </xf>
    <xf numFmtId="37" fontId="2" fillId="2" borderId="9" xfId="0" applyNumberFormat="1" applyFont="1" applyBorder="1" applyAlignment="1" applyProtection="1">
      <alignment horizontal="center"/>
    </xf>
    <xf numFmtId="37" fontId="2" fillId="2" borderId="0" xfId="0" applyNumberFormat="1" applyFont="1" applyBorder="1" applyAlignment="1" applyProtection="1">
      <alignment horizontal="center"/>
    </xf>
    <xf numFmtId="37" fontId="1" fillId="4" borderId="0" xfId="0" applyNumberFormat="1" applyFont="1" applyFill="1" applyBorder="1" applyProtection="1"/>
    <xf numFmtId="37" fontId="1" fillId="4" borderId="10" xfId="0" applyNumberFormat="1" applyFont="1" applyFill="1" applyBorder="1" applyProtection="1"/>
    <xf numFmtId="37" fontId="2" fillId="4" borderId="0" xfId="0" applyNumberFormat="1" applyFont="1" applyFill="1" applyBorder="1" applyAlignment="1" applyProtection="1">
      <alignment horizontal="center"/>
    </xf>
    <xf numFmtId="37" fontId="1" fillId="4" borderId="0" xfId="0" applyNumberFormat="1" applyFont="1" applyFill="1" applyBorder="1" applyAlignment="1" applyProtection="1">
      <alignment horizontal="center"/>
    </xf>
    <xf numFmtId="37" fontId="1" fillId="4" borderId="11" xfId="0" applyNumberFormat="1" applyFont="1" applyFill="1" applyBorder="1" applyProtection="1"/>
    <xf numFmtId="37" fontId="1" fillId="4" borderId="2" xfId="0" applyNumberFormat="1" applyFont="1" applyFill="1" applyBorder="1" applyProtection="1"/>
    <xf numFmtId="37" fontId="0" fillId="2" borderId="12" xfId="0" applyNumberFormat="1" applyBorder="1" applyProtection="1"/>
    <xf numFmtId="5" fontId="1" fillId="4" borderId="10" xfId="0" applyNumberFormat="1" applyFont="1" applyFill="1" applyBorder="1" applyProtection="1"/>
    <xf numFmtId="37" fontId="1" fillId="4" borderId="13" xfId="0" applyNumberFormat="1" applyFont="1" applyFill="1" applyBorder="1" applyProtection="1"/>
    <xf numFmtId="37" fontId="1" fillId="4" borderId="14" xfId="0" applyNumberFormat="1" applyFont="1" applyFill="1" applyBorder="1" applyProtection="1"/>
    <xf numFmtId="37" fontId="1" fillId="4" borderId="7" xfId="0" applyNumberFormat="1" applyFont="1" applyFill="1" applyBorder="1" applyAlignment="1" applyProtection="1">
      <alignment horizontal="center"/>
    </xf>
    <xf numFmtId="37" fontId="1" fillId="4" borderId="7" xfId="0" applyNumberFormat="1" applyFont="1" applyFill="1" applyBorder="1" applyProtection="1"/>
    <xf numFmtId="37" fontId="7" fillId="4" borderId="8" xfId="0" applyNumberFormat="1" applyFont="1" applyFill="1" applyBorder="1" applyAlignment="1" applyProtection="1">
      <alignment horizontal="center"/>
    </xf>
    <xf numFmtId="37" fontId="7" fillId="4" borderId="0" xfId="0" applyNumberFormat="1" applyFont="1" applyFill="1" applyBorder="1" applyAlignment="1" applyProtection="1">
      <alignment horizontal="center"/>
    </xf>
    <xf numFmtId="37" fontId="1" fillId="4" borderId="12" xfId="0" applyNumberFormat="1" applyFont="1" applyFill="1" applyBorder="1" applyProtection="1"/>
    <xf numFmtId="37" fontId="7" fillId="4" borderId="9" xfId="0" applyNumberFormat="1" applyFont="1" applyFill="1" applyBorder="1" applyAlignment="1" applyProtection="1">
      <alignment horizontal="center"/>
    </xf>
    <xf numFmtId="37" fontId="8" fillId="4" borderId="9" xfId="0" applyNumberFormat="1" applyFont="1" applyFill="1" applyBorder="1" applyAlignment="1" applyProtection="1">
      <alignment horizontal="center"/>
    </xf>
    <xf numFmtId="37" fontId="8" fillId="4" borderId="8" xfId="0" applyNumberFormat="1" applyFont="1" applyFill="1" applyBorder="1" applyAlignment="1" applyProtection="1">
      <alignment horizontal="center"/>
    </xf>
    <xf numFmtId="0" fontId="4" fillId="2" borderId="15" xfId="21" applyNumberFormat="1" applyBorder="1" applyAlignment="1" applyProtection="1">
      <alignment horizontal="center"/>
    </xf>
    <xf numFmtId="0" fontId="1" fillId="2" borderId="4" xfId="23" applyNumberFormat="1" applyFont="1" applyBorder="1" applyProtection="1"/>
    <xf numFmtId="0" fontId="7" fillId="2" borderId="4" xfId="23" applyNumberFormat="1" applyFont="1" applyBorder="1" applyProtection="1"/>
    <xf numFmtId="0" fontId="6" fillId="2" borderId="4" xfId="23" applyNumberFormat="1" applyFont="1" applyBorder="1" applyProtection="1"/>
    <xf numFmtId="0" fontId="4" fillId="2" borderId="15" xfId="23" applyNumberFormat="1" applyBorder="1" applyAlignment="1" applyProtection="1">
      <alignment horizontal="center"/>
    </xf>
    <xf numFmtId="0" fontId="1" fillId="4" borderId="13" xfId="23" applyNumberFormat="1" applyFont="1" applyFill="1" applyBorder="1" applyProtection="1"/>
    <xf numFmtId="37" fontId="1" fillId="4" borderId="13" xfId="23" applyNumberFormat="1" applyFont="1" applyFill="1" applyBorder="1" applyProtection="1"/>
    <xf numFmtId="37" fontId="1" fillId="4" borderId="2" xfId="23" applyNumberFormat="1" applyFont="1" applyFill="1" applyBorder="1" applyProtection="1"/>
    <xf numFmtId="5" fontId="1" fillId="4" borderId="13" xfId="23" applyNumberFormat="1" applyFont="1" applyFill="1" applyBorder="1" applyProtection="1"/>
    <xf numFmtId="165" fontId="1" fillId="4" borderId="2" xfId="23" applyNumberFormat="1" applyFont="1" applyFill="1" applyBorder="1" applyProtection="1"/>
    <xf numFmtId="5" fontId="1" fillId="4" borderId="2" xfId="23" applyNumberFormat="1" applyFont="1" applyFill="1" applyBorder="1" applyProtection="1"/>
    <xf numFmtId="5" fontId="1" fillId="2" borderId="16" xfId="0" applyNumberFormat="1" applyFont="1" applyBorder="1" applyAlignment="1" applyProtection="1">
      <alignment horizontal="center"/>
    </xf>
    <xf numFmtId="37" fontId="1" fillId="2" borderId="3" xfId="0" applyNumberFormat="1" applyFont="1" applyBorder="1" applyAlignment="1" applyProtection="1">
      <alignment horizontal="center"/>
    </xf>
    <xf numFmtId="37" fontId="1" fillId="2" borderId="4" xfId="0" applyNumberFormat="1" applyFont="1" applyBorder="1" applyAlignment="1" applyProtection="1">
      <alignment horizontal="center"/>
    </xf>
    <xf numFmtId="37" fontId="0" fillId="2" borderId="15" xfId="0" applyNumberFormat="1" applyBorder="1" applyAlignment="1" applyProtection="1">
      <alignment horizontal="center"/>
    </xf>
    <xf numFmtId="37" fontId="1" fillId="2" borderId="15" xfId="0" applyNumberFormat="1" applyFont="1" applyBorder="1" applyProtection="1"/>
    <xf numFmtId="5" fontId="1" fillId="2" borderId="4" xfId="0" applyNumberFormat="1" applyFont="1" applyBorder="1" applyAlignment="1" applyProtection="1">
      <alignment horizontal="center"/>
    </xf>
    <xf numFmtId="37" fontId="0" fillId="2" borderId="15" xfId="0" applyNumberFormat="1" applyBorder="1" applyProtection="1"/>
    <xf numFmtId="0" fontId="4" fillId="2" borderId="0" xfId="23" applyNumberFormat="1" applyFill="1" applyBorder="1" applyProtection="1"/>
    <xf numFmtId="0" fontId="1" fillId="2" borderId="0" xfId="23" applyNumberFormat="1" applyFont="1" applyFill="1" applyBorder="1" applyAlignment="1" applyProtection="1"/>
    <xf numFmtId="37" fontId="1" fillId="2" borderId="0" xfId="23" applyNumberFormat="1" applyFont="1" applyFill="1" applyBorder="1" applyProtection="1"/>
    <xf numFmtId="0" fontId="1" fillId="2" borderId="0" xfId="23" applyNumberFormat="1" applyFont="1" applyFill="1" applyBorder="1" applyProtection="1"/>
    <xf numFmtId="0" fontId="2" fillId="2" borderId="0" xfId="23" applyNumberFormat="1" applyFont="1" applyFill="1" applyBorder="1" applyAlignment="1" applyProtection="1">
      <alignment horizontal="center"/>
    </xf>
    <xf numFmtId="0" fontId="2" fillId="2" borderId="0" xfId="23" applyNumberFormat="1" applyFont="1" applyFill="1" applyBorder="1" applyProtection="1"/>
    <xf numFmtId="0" fontId="2" fillId="3" borderId="0" xfId="23" applyNumberFormat="1" applyFont="1" applyFill="1" applyBorder="1" applyProtection="1"/>
    <xf numFmtId="0" fontId="2" fillId="3" borderId="0" xfId="23" applyNumberFormat="1" applyFont="1" applyFill="1" applyBorder="1" applyAlignment="1" applyProtection="1">
      <alignment horizontal="center"/>
    </xf>
    <xf numFmtId="37" fontId="2" fillId="3" borderId="0" xfId="23" applyNumberFormat="1" applyFont="1" applyFill="1" applyBorder="1" applyAlignment="1" applyProtection="1">
      <alignment horizontal="center"/>
    </xf>
    <xf numFmtId="9" fontId="1" fillId="2" borderId="0" xfId="23" applyNumberFormat="1" applyFont="1" applyFill="1" applyBorder="1" applyProtection="1"/>
    <xf numFmtId="5" fontId="1" fillId="2" borderId="0" xfId="23" applyNumberFormat="1" applyFont="1" applyFill="1" applyBorder="1" applyProtection="1"/>
    <xf numFmtId="164" fontId="1" fillId="2" borderId="0" xfId="23" applyNumberFormat="1" applyFont="1" applyFill="1" applyBorder="1" applyProtection="1"/>
    <xf numFmtId="0" fontId="4" fillId="2" borderId="0" xfId="18" applyNumberFormat="1" applyProtection="1"/>
    <xf numFmtId="37" fontId="1" fillId="2" borderId="16" xfId="0" applyNumberFormat="1" applyFont="1" applyBorder="1" applyProtection="1"/>
    <xf numFmtId="37" fontId="1" fillId="2" borderId="17" xfId="0" applyNumberFormat="1" applyFont="1" applyBorder="1" applyProtection="1"/>
    <xf numFmtId="37" fontId="0" fillId="2" borderId="16" xfId="0" applyNumberFormat="1" applyBorder="1" applyProtection="1"/>
    <xf numFmtId="37" fontId="1" fillId="2" borderId="18" xfId="0" applyNumberFormat="1" applyFont="1" applyBorder="1" applyProtection="1"/>
    <xf numFmtId="0" fontId="7" fillId="2" borderId="0" xfId="21" applyNumberFormat="1" applyFont="1" applyBorder="1" applyAlignment="1" applyProtection="1">
      <alignment horizontal="centerContinuous"/>
    </xf>
    <xf numFmtId="0" fontId="1" fillId="2" borderId="7" xfId="21" applyNumberFormat="1" applyFont="1" applyBorder="1" applyProtection="1"/>
    <xf numFmtId="5" fontId="1" fillId="2" borderId="7" xfId="21" applyNumberFormat="1" applyFont="1" applyBorder="1" applyProtection="1"/>
    <xf numFmtId="0" fontId="7" fillId="2" borderId="7" xfId="21" applyNumberFormat="1" applyFont="1" applyBorder="1" applyProtection="1"/>
    <xf numFmtId="0" fontId="4" fillId="2" borderId="4" xfId="21" applyNumberFormat="1" applyBorder="1" applyProtection="1"/>
    <xf numFmtId="37" fontId="4" fillId="2" borderId="0" xfId="21" quotePrefix="1" applyNumberFormat="1" applyFont="1" applyAlignment="1" applyProtection="1">
      <alignment horizontal="left"/>
    </xf>
    <xf numFmtId="37" fontId="7" fillId="4" borderId="0" xfId="0" applyNumberFormat="1" applyFont="1" applyFill="1" applyAlignment="1" applyProtection="1"/>
    <xf numFmtId="37" fontId="7" fillId="4" borderId="0" xfId="0" quotePrefix="1" applyNumberFormat="1" applyFont="1" applyFill="1" applyAlignment="1" applyProtection="1">
      <alignment horizontal="left"/>
    </xf>
    <xf numFmtId="37" fontId="7" fillId="4" borderId="0" xfId="0" applyNumberFormat="1" applyFont="1" applyFill="1" applyAlignment="1" applyProtection="1">
      <alignment horizontal="right"/>
    </xf>
    <xf numFmtId="0" fontId="8" fillId="2" borderId="19" xfId="23" applyNumberFormat="1" applyFont="1" applyBorder="1" applyAlignment="1" applyProtection="1">
      <alignment horizontal="center"/>
    </xf>
    <xf numFmtId="0" fontId="1" fillId="2" borderId="0" xfId="23" applyNumberFormat="1" applyFont="1" applyBorder="1" applyProtection="1"/>
    <xf numFmtId="0" fontId="4" fillId="2" borderId="19" xfId="23" applyNumberFormat="1" applyBorder="1" applyProtection="1"/>
    <xf numFmtId="0" fontId="1" fillId="2" borderId="20" xfId="23" applyNumberFormat="1" applyFont="1" applyBorder="1" applyProtection="1"/>
    <xf numFmtId="0" fontId="1" fillId="2" borderId="21" xfId="23" applyNumberFormat="1" applyFont="1" applyBorder="1" applyProtection="1"/>
    <xf numFmtId="0" fontId="1" fillId="2" borderId="22" xfId="23" applyNumberFormat="1" applyFont="1" applyBorder="1" applyProtection="1"/>
    <xf numFmtId="0" fontId="1" fillId="2" borderId="23" xfId="23" applyNumberFormat="1" applyFont="1" applyBorder="1" applyProtection="1"/>
    <xf numFmtId="0" fontId="1" fillId="2" borderId="24" xfId="23" applyNumberFormat="1" applyFont="1" applyBorder="1" applyProtection="1"/>
    <xf numFmtId="0" fontId="1" fillId="2" borderId="25" xfId="23" applyNumberFormat="1" applyFont="1" applyBorder="1" applyProtection="1"/>
    <xf numFmtId="0" fontId="1" fillId="2" borderId="26" xfId="23" applyNumberFormat="1" applyFont="1" applyBorder="1" applyProtection="1"/>
    <xf numFmtId="0" fontId="1" fillId="2" borderId="27" xfId="23" applyNumberFormat="1" applyFont="1" applyBorder="1" applyProtection="1"/>
    <xf numFmtId="0" fontId="1" fillId="2" borderId="28" xfId="23" applyNumberFormat="1" applyFont="1" applyBorder="1" applyProtection="1"/>
    <xf numFmtId="0" fontId="1" fillId="2" borderId="29" xfId="23" applyNumberFormat="1" applyFont="1" applyBorder="1" applyProtection="1"/>
    <xf numFmtId="0" fontId="1" fillId="2" borderId="30" xfId="23" applyNumberFormat="1" applyFont="1" applyBorder="1" applyProtection="1"/>
    <xf numFmtId="0" fontId="2" fillId="2" borderId="30" xfId="23" applyNumberFormat="1" applyFont="1" applyBorder="1" applyAlignment="1" applyProtection="1">
      <alignment horizontal="center"/>
    </xf>
    <xf numFmtId="0" fontId="2" fillId="3" borderId="31" xfId="23" applyNumberFormat="1" applyFont="1" applyFill="1" applyBorder="1" applyAlignment="1" applyProtection="1">
      <alignment horizontal="center"/>
    </xf>
    <xf numFmtId="0" fontId="2" fillId="3" borderId="32" xfId="23" applyNumberFormat="1" applyFont="1" applyFill="1" applyBorder="1" applyAlignment="1" applyProtection="1">
      <alignment horizontal="center"/>
    </xf>
    <xf numFmtId="0" fontId="2" fillId="3" borderId="29" xfId="23" applyNumberFormat="1" applyFont="1" applyFill="1" applyBorder="1" applyProtection="1"/>
    <xf numFmtId="0" fontId="2" fillId="3" borderId="29" xfId="23" applyNumberFormat="1" applyFont="1" applyFill="1" applyBorder="1" applyAlignment="1" applyProtection="1">
      <alignment horizontal="center"/>
    </xf>
    <xf numFmtId="0" fontId="2" fillId="3" borderId="33" xfId="23" applyNumberFormat="1" applyFont="1" applyFill="1" applyBorder="1" applyAlignment="1" applyProtection="1">
      <alignment horizontal="center"/>
    </xf>
    <xf numFmtId="0" fontId="2" fillId="3" borderId="34" xfId="23" applyNumberFormat="1" applyFont="1" applyFill="1" applyBorder="1" applyAlignment="1" applyProtection="1">
      <alignment horizontal="center"/>
    </xf>
    <xf numFmtId="37" fontId="2" fillId="3" borderId="34" xfId="23" applyNumberFormat="1" applyFont="1" applyFill="1" applyBorder="1" applyAlignment="1" applyProtection="1">
      <alignment horizontal="center"/>
    </xf>
    <xf numFmtId="0" fontId="2" fillId="3" borderId="35" xfId="23" applyNumberFormat="1" applyFont="1" applyFill="1" applyBorder="1" applyAlignment="1" applyProtection="1">
      <alignment horizontal="center"/>
    </xf>
    <xf numFmtId="0" fontId="4" fillId="2" borderId="20" xfId="23" applyNumberFormat="1" applyBorder="1" applyProtection="1"/>
    <xf numFmtId="0" fontId="4" fillId="2" borderId="23" xfId="23" applyNumberFormat="1" applyBorder="1" applyProtection="1"/>
    <xf numFmtId="0" fontId="2" fillId="2" borderId="24" xfId="23" applyNumberFormat="1" applyFont="1" applyBorder="1" applyAlignment="1" applyProtection="1">
      <alignment horizontal="center"/>
    </xf>
    <xf numFmtId="0" fontId="4" fillId="2" borderId="25" xfId="23" applyNumberFormat="1" applyBorder="1" applyProtection="1"/>
    <xf numFmtId="0" fontId="4" fillId="2" borderId="21" xfId="23" applyNumberFormat="1" applyBorder="1" applyProtection="1"/>
    <xf numFmtId="0" fontId="2" fillId="2" borderId="21" xfId="23" applyNumberFormat="1" applyFont="1" applyBorder="1" applyAlignment="1" applyProtection="1">
      <alignment horizontal="center"/>
    </xf>
    <xf numFmtId="0" fontId="2" fillId="2" borderId="4" xfId="23" applyNumberFormat="1" applyFont="1" applyBorder="1" applyAlignment="1" applyProtection="1">
      <alignment horizontal="left"/>
    </xf>
    <xf numFmtId="5" fontId="4" fillId="2" borderId="15" xfId="23" applyNumberFormat="1" applyBorder="1" applyProtection="1"/>
    <xf numFmtId="37" fontId="4" fillId="2" borderId="16" xfId="0" applyNumberFormat="1" applyFont="1" applyBorder="1" applyProtection="1"/>
    <xf numFmtId="0" fontId="4" fillId="2" borderId="0" xfId="21" applyNumberFormat="1" applyBorder="1" applyProtection="1"/>
    <xf numFmtId="0" fontId="4" fillId="4" borderId="17" xfId="21" applyNumberFormat="1" applyFill="1" applyBorder="1" applyAlignment="1" applyProtection="1">
      <alignment horizontal="center"/>
    </xf>
    <xf numFmtId="0" fontId="2" fillId="4" borderId="7" xfId="21" applyNumberFormat="1" applyFont="1" applyFill="1" applyBorder="1" applyProtection="1"/>
    <xf numFmtId="0" fontId="4" fillId="4" borderId="7" xfId="21" applyNumberFormat="1" applyFill="1" applyBorder="1" applyProtection="1"/>
    <xf numFmtId="0" fontId="4" fillId="4" borderId="0" xfId="21" applyNumberFormat="1" applyFill="1" applyBorder="1" applyProtection="1"/>
    <xf numFmtId="167" fontId="1" fillId="4" borderId="7" xfId="6" applyNumberFormat="1" applyFont="1" applyFill="1" applyBorder="1" applyProtection="1"/>
    <xf numFmtId="0" fontId="4" fillId="4" borderId="36" xfId="21" applyNumberFormat="1" applyFill="1" applyBorder="1" applyAlignment="1" applyProtection="1">
      <alignment horizontal="center"/>
    </xf>
    <xf numFmtId="0" fontId="2" fillId="4" borderId="13" xfId="21" applyNumberFormat="1" applyFont="1" applyFill="1" applyBorder="1" applyProtection="1"/>
    <xf numFmtId="0" fontId="4" fillId="4" borderId="13" xfId="21" applyNumberFormat="1" applyFill="1" applyBorder="1" applyProtection="1"/>
    <xf numFmtId="167" fontId="1" fillId="4" borderId="13" xfId="6" applyNumberFormat="1" applyFont="1" applyFill="1" applyBorder="1" applyProtection="1"/>
    <xf numFmtId="0" fontId="4" fillId="4" borderId="12" xfId="21" applyNumberFormat="1" applyFill="1" applyBorder="1" applyAlignment="1" applyProtection="1">
      <alignment horizontal="center"/>
    </xf>
    <xf numFmtId="0" fontId="2" fillId="4" borderId="2" xfId="21" applyNumberFormat="1" applyFont="1" applyFill="1" applyBorder="1" applyProtection="1"/>
    <xf numFmtId="0" fontId="4" fillId="4" borderId="2" xfId="21" applyNumberFormat="1" applyFill="1" applyBorder="1" applyProtection="1"/>
    <xf numFmtId="0" fontId="2" fillId="2" borderId="0" xfId="21" applyNumberFormat="1" applyFont="1" applyBorder="1" applyAlignment="1" applyProtection="1">
      <alignment horizontal="center"/>
    </xf>
    <xf numFmtId="0" fontId="8" fillId="2" borderId="37" xfId="21" applyNumberFormat="1" applyFont="1" applyBorder="1" applyAlignment="1" applyProtection="1">
      <alignment horizontal="center"/>
    </xf>
    <xf numFmtId="0" fontId="8" fillId="2" borderId="38" xfId="21" applyNumberFormat="1" applyFont="1" applyBorder="1" applyAlignment="1" applyProtection="1">
      <alignment horizontal="center"/>
    </xf>
    <xf numFmtId="0" fontId="2" fillId="2" borderId="9" xfId="21" applyNumberFormat="1" applyFont="1" applyBorder="1" applyAlignment="1" applyProtection="1">
      <alignment horizontal="center"/>
    </xf>
    <xf numFmtId="0" fontId="2" fillId="2" borderId="8" xfId="21" applyNumberFormat="1" applyFont="1" applyBorder="1" applyAlignment="1" applyProtection="1">
      <alignment horizontal="center"/>
    </xf>
    <xf numFmtId="0" fontId="8" fillId="2" borderId="0" xfId="21" applyNumberFormat="1" applyFont="1" applyBorder="1" applyAlignment="1" applyProtection="1">
      <alignment horizontal="center"/>
    </xf>
    <xf numFmtId="0" fontId="4" fillId="2" borderId="0" xfId="21" applyNumberFormat="1" applyBorder="1" applyAlignment="1" applyProtection="1">
      <alignment horizontal="centerContinuous"/>
    </xf>
    <xf numFmtId="1" fontId="1" fillId="4" borderId="13" xfId="21" applyNumberFormat="1" applyFont="1" applyFill="1" applyBorder="1" applyAlignment="1" applyProtection="1">
      <alignment horizontal="center"/>
    </xf>
    <xf numFmtId="0" fontId="12" fillId="2" borderId="7" xfId="21" applyNumberFormat="1" applyFont="1" applyBorder="1" applyProtection="1"/>
    <xf numFmtId="0" fontId="7" fillId="2" borderId="7" xfId="21" applyNumberFormat="1" applyFont="1" applyBorder="1" applyAlignment="1" applyProtection="1">
      <alignment horizontal="left"/>
    </xf>
    <xf numFmtId="0" fontId="4" fillId="2" borderId="39" xfId="21" applyNumberFormat="1" applyBorder="1" applyProtection="1"/>
    <xf numFmtId="0" fontId="4" fillId="2" borderId="40" xfId="21" applyNumberFormat="1" applyBorder="1" applyProtection="1"/>
    <xf numFmtId="0" fontId="4" fillId="2" borderId="8" xfId="23" applyNumberFormat="1" applyBorder="1" applyAlignment="1" applyProtection="1">
      <alignment horizontal="center"/>
    </xf>
    <xf numFmtId="0" fontId="4" fillId="2" borderId="41" xfId="23" applyNumberFormat="1" applyBorder="1" applyProtection="1"/>
    <xf numFmtId="0" fontId="4" fillId="2" borderId="36" xfId="23" applyNumberFormat="1" applyBorder="1" applyAlignment="1" applyProtection="1">
      <alignment horizontal="center"/>
    </xf>
    <xf numFmtId="0" fontId="1" fillId="2" borderId="13" xfId="23" applyNumberFormat="1" applyFont="1" applyBorder="1" applyProtection="1"/>
    <xf numFmtId="0" fontId="4" fillId="2" borderId="12" xfId="23" applyNumberFormat="1" applyBorder="1" applyAlignment="1" applyProtection="1">
      <alignment horizontal="center"/>
    </xf>
    <xf numFmtId="0" fontId="7" fillId="2" borderId="2" xfId="23" applyNumberFormat="1" applyFont="1" applyBorder="1" applyProtection="1"/>
    <xf numFmtId="0" fontId="2" fillId="2" borderId="2" xfId="23" applyNumberFormat="1" applyFont="1" applyBorder="1" applyProtection="1"/>
    <xf numFmtId="167" fontId="1" fillId="4" borderId="2" xfId="6" applyNumberFormat="1" applyFont="1" applyFill="1" applyBorder="1" applyProtection="1"/>
    <xf numFmtId="0" fontId="15" fillId="0" borderId="0" xfId="19" applyFont="1" applyAlignment="1" applyProtection="1">
      <alignment horizontal="centerContinuous"/>
    </xf>
    <xf numFmtId="0" fontId="3" fillId="0" borderId="0" xfId="19" applyAlignment="1" applyProtection="1">
      <alignment horizontal="centerContinuous"/>
    </xf>
    <xf numFmtId="0" fontId="3" fillId="0" borderId="0" xfId="19" applyProtection="1"/>
    <xf numFmtId="0" fontId="17" fillId="0" borderId="0" xfId="19" applyFont="1" applyAlignment="1" applyProtection="1">
      <alignment horizontal="center"/>
    </xf>
    <xf numFmtId="0" fontId="18" fillId="0" borderId="0" xfId="19" applyFont="1" applyAlignment="1" applyProtection="1">
      <alignment horizontal="right"/>
    </xf>
    <xf numFmtId="0" fontId="17" fillId="0" borderId="42" xfId="19" applyFont="1" applyBorder="1" applyAlignment="1" applyProtection="1"/>
    <xf numFmtId="0" fontId="3" fillId="0" borderId="43" xfId="19" applyBorder="1" applyProtection="1"/>
    <xf numFmtId="0" fontId="3" fillId="0" borderId="44" xfId="19" applyBorder="1" applyProtection="1"/>
    <xf numFmtId="0" fontId="8" fillId="0" borderId="44" xfId="19" applyFont="1" applyBorder="1" applyProtection="1"/>
    <xf numFmtId="0" fontId="3" fillId="0" borderId="45" xfId="19" applyBorder="1" applyProtection="1"/>
    <xf numFmtId="0" fontId="3" fillId="0" borderId="42" xfId="19" applyBorder="1" applyProtection="1"/>
    <xf numFmtId="0" fontId="3" fillId="0" borderId="0" xfId="19" applyBorder="1" applyAlignment="1" applyProtection="1">
      <alignment horizontal="right"/>
    </xf>
    <xf numFmtId="0" fontId="3" fillId="0" borderId="46" xfId="19" applyBorder="1" applyProtection="1"/>
    <xf numFmtId="0" fontId="18" fillId="0" borderId="0" xfId="19" applyFont="1" applyProtection="1"/>
    <xf numFmtId="0" fontId="3" fillId="0" borderId="0" xfId="19" applyFont="1" applyBorder="1" applyAlignment="1" applyProtection="1">
      <alignment horizontal="right"/>
    </xf>
    <xf numFmtId="0" fontId="3" fillId="0" borderId="47" xfId="19" applyBorder="1" applyProtection="1"/>
    <xf numFmtId="0" fontId="3" fillId="0" borderId="48" xfId="19" applyBorder="1" applyProtection="1"/>
    <xf numFmtId="0" fontId="3" fillId="0" borderId="49" xfId="19" applyBorder="1" applyProtection="1"/>
    <xf numFmtId="0" fontId="8" fillId="0" borderId="0" xfId="19" applyFont="1" applyAlignment="1" applyProtection="1">
      <alignment horizontal="center"/>
    </xf>
    <xf numFmtId="0" fontId="8" fillId="0" borderId="0" xfId="19" applyFont="1" applyAlignment="1" applyProtection="1">
      <alignment horizontal="centerContinuous"/>
    </xf>
    <xf numFmtId="49" fontId="19" fillId="0" borderId="0" xfId="19" applyNumberFormat="1" applyFont="1" applyAlignment="1" applyProtection="1">
      <alignment horizontal="right"/>
    </xf>
    <xf numFmtId="0" fontId="17" fillId="0" borderId="0" xfId="19" applyFont="1" applyAlignment="1" applyProtection="1">
      <alignment horizontal="right"/>
    </xf>
    <xf numFmtId="0" fontId="3" fillId="0" borderId="0" xfId="19" applyAlignment="1" applyProtection="1"/>
    <xf numFmtId="0" fontId="18" fillId="0" borderId="0" xfId="19" applyFont="1" applyAlignment="1" applyProtection="1">
      <alignment horizontal="justify"/>
    </xf>
    <xf numFmtId="49" fontId="18" fillId="0" borderId="0" xfId="19" applyNumberFormat="1" applyFont="1" applyAlignment="1" applyProtection="1">
      <alignment vertical="center"/>
    </xf>
    <xf numFmtId="0" fontId="17" fillId="0" borderId="0" xfId="19" applyFont="1" applyAlignment="1" applyProtection="1">
      <alignment horizontal="justify"/>
    </xf>
    <xf numFmtId="49" fontId="20" fillId="0" borderId="0" xfId="19" applyNumberFormat="1" applyFont="1" applyAlignment="1" applyProtection="1">
      <alignment horizontal="justify"/>
    </xf>
    <xf numFmtId="0" fontId="21" fillId="0" borderId="0" xfId="19" applyFont="1" applyAlignment="1" applyProtection="1">
      <alignment horizontal="left" vertical="top"/>
    </xf>
    <xf numFmtId="0" fontId="21" fillId="0" borderId="0" xfId="19" applyFont="1" applyAlignment="1" applyProtection="1">
      <alignment horizontal="right" vertical="top"/>
    </xf>
    <xf numFmtId="0" fontId="20" fillId="0" borderId="0" xfId="19" applyFont="1" applyAlignment="1" applyProtection="1">
      <alignment horizontal="justify"/>
    </xf>
    <xf numFmtId="0" fontId="21" fillId="0" borderId="0" xfId="19" applyFont="1" applyAlignment="1" applyProtection="1">
      <alignment vertical="top"/>
    </xf>
    <xf numFmtId="0" fontId="20" fillId="0" borderId="0" xfId="19" applyFont="1" applyAlignment="1" applyProtection="1">
      <alignment horizontal="right"/>
    </xf>
    <xf numFmtId="37" fontId="7" fillId="4" borderId="23" xfId="0" quotePrefix="1" applyNumberFormat="1" applyFont="1" applyFill="1" applyBorder="1" applyAlignment="1" applyProtection="1">
      <alignment horizontal="left"/>
    </xf>
    <xf numFmtId="0" fontId="3" fillId="0" borderId="0" xfId="19" applyBorder="1" applyProtection="1"/>
    <xf numFmtId="0" fontId="7" fillId="2" borderId="1" xfId="25" applyNumberFormat="1" applyFont="1" applyBorder="1" applyAlignment="1" applyProtection="1">
      <alignment horizontal="center"/>
    </xf>
    <xf numFmtId="0" fontId="2" fillId="3" borderId="23" xfId="23" applyNumberFormat="1" applyFont="1" applyFill="1" applyBorder="1" applyAlignment="1" applyProtection="1">
      <alignment horizontal="center"/>
    </xf>
    <xf numFmtId="0" fontId="2" fillId="3" borderId="50" xfId="23" applyNumberFormat="1" applyFont="1" applyFill="1" applyBorder="1" applyAlignment="1" applyProtection="1">
      <alignment horizontal="center"/>
    </xf>
    <xf numFmtId="0" fontId="4" fillId="2" borderId="29" xfId="23" applyNumberFormat="1" applyBorder="1" applyProtection="1"/>
    <xf numFmtId="0" fontId="3" fillId="0" borderId="12" xfId="19" applyBorder="1" applyProtection="1"/>
    <xf numFmtId="0" fontId="3" fillId="0" borderId="12" xfId="19" applyFill="1" applyBorder="1" applyAlignment="1" applyProtection="1">
      <alignment horizontal="right" vertical="center"/>
    </xf>
    <xf numFmtId="0" fontId="3" fillId="0" borderId="12" xfId="19" applyFill="1" applyBorder="1" applyAlignment="1" applyProtection="1">
      <alignment horizontal="left" vertical="center"/>
    </xf>
    <xf numFmtId="49" fontId="3" fillId="0" borderId="12" xfId="19" applyNumberFormat="1" applyFont="1" applyFill="1" applyBorder="1" applyAlignment="1" applyProtection="1">
      <alignment horizontal="right" vertical="center"/>
      <protection locked="0"/>
    </xf>
    <xf numFmtId="5" fontId="1" fillId="2" borderId="18" xfId="0" applyNumberFormat="1" applyFont="1" applyBorder="1" applyProtection="1"/>
    <xf numFmtId="37" fontId="8" fillId="2" borderId="51" xfId="0" applyNumberFormat="1" applyFont="1" applyBorder="1" applyProtection="1"/>
    <xf numFmtId="37" fontId="8" fillId="2" borderId="16" xfId="0" applyNumberFormat="1" applyFont="1" applyBorder="1" applyProtection="1"/>
    <xf numFmtId="37" fontId="1" fillId="5" borderId="1" xfId="0" applyNumberFormat="1" applyFont="1" applyFill="1" applyBorder="1" applyProtection="1"/>
    <xf numFmtId="0" fontId="1" fillId="2" borderId="1" xfId="25" applyNumberFormat="1" applyFont="1" applyBorder="1" applyAlignment="1" applyProtection="1">
      <alignment horizontal="center"/>
    </xf>
    <xf numFmtId="49" fontId="17" fillId="0" borderId="0" xfId="19" applyNumberFormat="1" applyFont="1" applyAlignment="1" applyProtection="1">
      <alignment horizontal="right"/>
    </xf>
    <xf numFmtId="49" fontId="17" fillId="0" borderId="0" xfId="19" applyNumberFormat="1" applyFont="1" applyAlignment="1" applyProtection="1">
      <alignment vertical="center"/>
    </xf>
    <xf numFmtId="0" fontId="17" fillId="0" borderId="0" xfId="19" applyFont="1" applyProtection="1"/>
    <xf numFmtId="14" fontId="3" fillId="0" borderId="0" xfId="19" applyNumberFormat="1" applyFont="1" applyFill="1" applyBorder="1" applyProtection="1"/>
    <xf numFmtId="0" fontId="4" fillId="2" borderId="2" xfId="22" applyNumberFormat="1" applyBorder="1" applyProtection="1"/>
    <xf numFmtId="0" fontId="2" fillId="2" borderId="2" xfId="22" applyNumberFormat="1" applyFont="1" applyBorder="1" applyAlignment="1" applyProtection="1">
      <alignment horizontal="center"/>
    </xf>
    <xf numFmtId="0" fontId="27" fillId="2" borderId="2" xfId="22" applyNumberFormat="1" applyFont="1" applyBorder="1" applyProtection="1"/>
    <xf numFmtId="0" fontId="26" fillId="2" borderId="2" xfId="22" applyNumberFormat="1" applyFont="1" applyBorder="1" applyProtection="1"/>
    <xf numFmtId="0" fontId="30" fillId="0" borderId="0" xfId="19" applyFont="1" applyFill="1" applyBorder="1" applyAlignment="1" applyProtection="1">
      <alignment vertical="center"/>
    </xf>
    <xf numFmtId="0" fontId="19" fillId="0" borderId="0" xfId="19" applyFont="1" applyAlignment="1" applyProtection="1">
      <alignment horizontal="left" vertical="top"/>
    </xf>
    <xf numFmtId="0" fontId="19" fillId="0" borderId="0" xfId="19" applyFont="1" applyAlignment="1" applyProtection="1">
      <alignment vertical="top"/>
    </xf>
    <xf numFmtId="0" fontId="19" fillId="0" borderId="0" xfId="19" applyFont="1" applyAlignment="1" applyProtection="1">
      <alignment horizontal="center" vertical="top"/>
    </xf>
    <xf numFmtId="0" fontId="19" fillId="0" borderId="0" xfId="19" applyFont="1" applyAlignment="1" applyProtection="1">
      <alignment horizontal="right" vertical="top"/>
    </xf>
    <xf numFmtId="0" fontId="2" fillId="2" borderId="4" xfId="24" applyNumberFormat="1" applyFont="1" applyBorder="1" applyAlignment="1" applyProtection="1">
      <alignment horizontal="center"/>
    </xf>
    <xf numFmtId="0" fontId="2" fillId="2" borderId="2" xfId="24" applyNumberFormat="1" applyFont="1" applyBorder="1" applyAlignment="1" applyProtection="1">
      <alignment horizontal="center"/>
    </xf>
    <xf numFmtId="0" fontId="4" fillId="2" borderId="0" xfId="24" applyNumberFormat="1" applyBorder="1" applyProtection="1"/>
    <xf numFmtId="0" fontId="2" fillId="2" borderId="0" xfId="24" applyNumberFormat="1" applyFont="1" applyBorder="1" applyAlignment="1" applyProtection="1">
      <alignment horizontal="center"/>
    </xf>
    <xf numFmtId="167" fontId="1" fillId="2" borderId="7" xfId="6" applyNumberFormat="1" applyFont="1" applyFill="1" applyBorder="1" applyProtection="1"/>
    <xf numFmtId="0" fontId="1" fillId="2" borderId="0" xfId="24" applyNumberFormat="1" applyFont="1" applyBorder="1" applyProtection="1"/>
    <xf numFmtId="167" fontId="1" fillId="2" borderId="0" xfId="6" applyNumberFormat="1" applyFont="1" applyFill="1" applyBorder="1" applyProtection="1"/>
    <xf numFmtId="167" fontId="1" fillId="2" borderId="2" xfId="6" applyNumberFormat="1" applyFont="1" applyFill="1" applyBorder="1" applyProtection="1"/>
    <xf numFmtId="0" fontId="2" fillId="2" borderId="0" xfId="24" applyNumberFormat="1" applyFont="1" applyBorder="1" applyProtection="1"/>
    <xf numFmtId="0" fontId="1" fillId="2" borderId="18" xfId="24" applyNumberFormat="1" applyFont="1" applyBorder="1" applyProtection="1"/>
    <xf numFmtId="0" fontId="4" fillId="2" borderId="0" xfId="24" applyNumberFormat="1" applyFont="1" applyBorder="1" applyProtection="1"/>
    <xf numFmtId="0" fontId="2" fillId="2" borderId="18" xfId="24" applyNumberFormat="1" applyFont="1" applyBorder="1" applyProtection="1"/>
    <xf numFmtId="0" fontId="2" fillId="2" borderId="38" xfId="24" applyNumberFormat="1" applyFont="1" applyBorder="1" applyProtection="1"/>
    <xf numFmtId="0" fontId="4" fillId="2" borderId="18" xfId="24" applyNumberFormat="1" applyBorder="1" applyProtection="1"/>
    <xf numFmtId="0" fontId="4" fillId="2" borderId="52" xfId="24" applyNumberFormat="1" applyBorder="1" applyProtection="1"/>
    <xf numFmtId="0" fontId="1" fillId="2" borderId="53" xfId="24" applyNumberFormat="1" applyFont="1" applyBorder="1" applyProtection="1"/>
    <xf numFmtId="0" fontId="4" fillId="2" borderId="17" xfId="24" applyNumberFormat="1" applyBorder="1" applyAlignment="1" applyProtection="1"/>
    <xf numFmtId="0" fontId="1" fillId="4" borderId="17" xfId="24" applyNumberFormat="1" applyFont="1" applyFill="1" applyBorder="1" applyAlignment="1" applyProtection="1">
      <alignment horizontal="center"/>
    </xf>
    <xf numFmtId="0" fontId="1" fillId="4" borderId="7" xfId="24" applyNumberFormat="1" applyFont="1" applyFill="1" applyBorder="1" applyAlignment="1" applyProtection="1">
      <alignment horizontal="center"/>
    </xf>
    <xf numFmtId="0" fontId="33" fillId="0" borderId="0" xfId="19" applyFont="1" applyFill="1" applyBorder="1" applyAlignment="1" applyProtection="1">
      <alignment vertical="center"/>
    </xf>
    <xf numFmtId="0" fontId="1" fillId="2" borderId="4" xfId="23" applyNumberFormat="1" applyFont="1" applyBorder="1" applyAlignment="1" applyProtection="1">
      <alignment horizontal="left"/>
    </xf>
    <xf numFmtId="0" fontId="4" fillId="2" borderId="12" xfId="24" applyNumberFormat="1" applyFont="1" applyBorder="1" applyAlignment="1" applyProtection="1"/>
    <xf numFmtId="0" fontId="4" fillId="2" borderId="4" xfId="24" applyNumberFormat="1" applyBorder="1" applyProtection="1"/>
    <xf numFmtId="0" fontId="4" fillId="2" borderId="2" xfId="24" applyNumberFormat="1" applyFont="1" applyBorder="1" applyAlignment="1" applyProtection="1"/>
    <xf numFmtId="0" fontId="4" fillId="2" borderId="16" xfId="24" applyNumberFormat="1" applyBorder="1" applyProtection="1"/>
    <xf numFmtId="0" fontId="12" fillId="2" borderId="4" xfId="23" applyNumberFormat="1" applyFont="1" applyBorder="1" applyProtection="1"/>
    <xf numFmtId="0" fontId="1" fillId="2" borderId="3" xfId="25" applyNumberFormat="1" applyFont="1" applyBorder="1" applyProtection="1"/>
    <xf numFmtId="37" fontId="4" fillId="2" borderId="0" xfId="13" applyNumberFormat="1"/>
    <xf numFmtId="0" fontId="12" fillId="2" borderId="0" xfId="22" applyNumberFormat="1" applyFont="1" applyProtection="1"/>
    <xf numFmtId="0" fontId="25" fillId="2" borderId="0" xfId="22" applyNumberFormat="1" applyFont="1" applyProtection="1"/>
    <xf numFmtId="0" fontId="27" fillId="2" borderId="0" xfId="22" applyNumberFormat="1" applyFont="1" applyProtection="1"/>
    <xf numFmtId="0" fontId="12" fillId="2" borderId="7" xfId="24" applyNumberFormat="1" applyFont="1" applyBorder="1" applyProtection="1"/>
    <xf numFmtId="0" fontId="8" fillId="2" borderId="7" xfId="24" applyNumberFormat="1" applyFont="1" applyBorder="1" applyProtection="1"/>
    <xf numFmtId="0" fontId="1" fillId="4" borderId="13" xfId="24" applyNumberFormat="1" applyFont="1" applyFill="1" applyBorder="1" applyAlignment="1" applyProtection="1">
      <alignment horizontal="center"/>
    </xf>
    <xf numFmtId="0" fontId="1" fillId="2" borderId="54" xfId="25" applyNumberFormat="1" applyFont="1" applyBorder="1" applyProtection="1"/>
    <xf numFmtId="0" fontId="4" fillId="2" borderId="51" xfId="24" applyNumberFormat="1" applyBorder="1" applyProtection="1"/>
    <xf numFmtId="0" fontId="12" fillId="2" borderId="17" xfId="24" applyNumberFormat="1" applyFont="1" applyBorder="1" applyProtection="1"/>
    <xf numFmtId="0" fontId="1" fillId="4" borderId="36" xfId="24" applyNumberFormat="1" applyFont="1" applyFill="1" applyBorder="1" applyAlignment="1" applyProtection="1">
      <alignment horizontal="center"/>
    </xf>
    <xf numFmtId="0" fontId="8" fillId="2" borderId="17" xfId="24" applyNumberFormat="1" applyFont="1" applyBorder="1" applyAlignment="1" applyProtection="1"/>
    <xf numFmtId="0" fontId="18" fillId="0" borderId="0" xfId="20" applyFont="1" applyProtection="1"/>
    <xf numFmtId="0" fontId="24" fillId="2" borderId="9" xfId="22" applyNumberFormat="1" applyFont="1" applyBorder="1" applyAlignment="1" applyProtection="1">
      <alignment horizontal="center" vertical="center" wrapText="1"/>
    </xf>
    <xf numFmtId="167" fontId="1" fillId="8" borderId="1" xfId="6" applyNumberFormat="1" applyFont="1" applyFill="1" applyBorder="1" applyProtection="1">
      <protection locked="0"/>
    </xf>
    <xf numFmtId="49" fontId="47" fillId="0" borderId="0" xfId="0" applyNumberFormat="1" applyFont="1" applyFill="1" applyAlignment="1" applyProtection="1">
      <alignment horizontal="right"/>
    </xf>
    <xf numFmtId="0" fontId="7" fillId="4" borderId="2" xfId="21" applyNumberFormat="1" applyFont="1" applyFill="1" applyBorder="1" applyProtection="1"/>
    <xf numFmtId="0" fontId="12" fillId="2" borderId="18" xfId="21" applyNumberFormat="1" applyFont="1" applyBorder="1" applyAlignment="1" applyProtection="1"/>
    <xf numFmtId="0" fontId="12" fillId="2" borderId="37" xfId="21" applyNumberFormat="1" applyFont="1" applyBorder="1" applyAlignment="1" applyProtection="1"/>
    <xf numFmtId="167" fontId="1" fillId="9" borderId="1" xfId="6" applyNumberFormat="1" applyFont="1" applyFill="1" applyBorder="1" applyProtection="1"/>
    <xf numFmtId="0" fontId="7" fillId="3" borderId="29" xfId="23" applyNumberFormat="1" applyFont="1" applyFill="1" applyBorder="1" applyAlignment="1" applyProtection="1">
      <alignment horizontal="center"/>
    </xf>
    <xf numFmtId="0" fontId="1" fillId="2" borderId="55" xfId="23" applyNumberFormat="1" applyFont="1" applyBorder="1" applyProtection="1"/>
    <xf numFmtId="0" fontId="4" fillId="2" borderId="24" xfId="23" applyNumberFormat="1" applyBorder="1" applyProtection="1"/>
    <xf numFmtId="0" fontId="7" fillId="3" borderId="28" xfId="23" applyNumberFormat="1" applyFont="1" applyFill="1" applyBorder="1" applyAlignment="1" applyProtection="1">
      <alignment horizontal="center"/>
    </xf>
    <xf numFmtId="0" fontId="2" fillId="3" borderId="24" xfId="23" applyNumberFormat="1" applyFont="1" applyFill="1" applyBorder="1" applyAlignment="1" applyProtection="1">
      <alignment horizontal="center"/>
    </xf>
    <xf numFmtId="0" fontId="2" fillId="3" borderId="25" xfId="23" applyNumberFormat="1" applyFont="1" applyFill="1" applyBorder="1" applyAlignment="1" applyProtection="1">
      <alignment horizontal="center"/>
    </xf>
    <xf numFmtId="0" fontId="7" fillId="3" borderId="34" xfId="23" quotePrefix="1" applyNumberFormat="1" applyFont="1" applyFill="1" applyBorder="1" applyAlignment="1" applyProtection="1">
      <alignment horizontal="center"/>
    </xf>
    <xf numFmtId="0" fontId="7" fillId="3" borderId="27" xfId="23" quotePrefix="1" applyNumberFormat="1" applyFont="1" applyFill="1" applyBorder="1" applyAlignment="1" applyProtection="1">
      <alignment horizontal="center"/>
    </xf>
    <xf numFmtId="0" fontId="4" fillId="2" borderId="0" xfId="23" applyNumberFormat="1" applyFont="1" applyProtection="1"/>
    <xf numFmtId="0" fontId="4" fillId="2" borderId="15" xfId="23" applyNumberFormat="1" applyFont="1" applyBorder="1" applyAlignment="1" applyProtection="1">
      <alignment horizontal="center"/>
    </xf>
    <xf numFmtId="0" fontId="4" fillId="2" borderId="18" xfId="23" applyNumberFormat="1" applyBorder="1" applyAlignment="1" applyProtection="1">
      <alignment horizontal="center"/>
    </xf>
    <xf numFmtId="0" fontId="7" fillId="2" borderId="3" xfId="23" applyNumberFormat="1" applyFont="1" applyBorder="1" applyProtection="1"/>
    <xf numFmtId="0" fontId="0" fillId="2" borderId="15" xfId="23" applyNumberFormat="1" applyFont="1" applyBorder="1" applyProtection="1"/>
    <xf numFmtId="0" fontId="8" fillId="2" borderId="0" xfId="23" applyNumberFormat="1" applyFont="1" applyBorder="1" applyAlignment="1" applyProtection="1"/>
    <xf numFmtId="0" fontId="7" fillId="2" borderId="0" xfId="23" applyNumberFormat="1" applyFont="1" applyBorder="1" applyAlignment="1" applyProtection="1"/>
    <xf numFmtId="37" fontId="8" fillId="2" borderId="0" xfId="0" applyNumberFormat="1" applyFont="1" applyBorder="1" applyAlignment="1" applyProtection="1"/>
    <xf numFmtId="0" fontId="15" fillId="2" borderId="0" xfId="23" applyNumberFormat="1" applyFont="1" applyBorder="1" applyAlignment="1" applyProtection="1"/>
    <xf numFmtId="37" fontId="15" fillId="2" borderId="0" xfId="0" applyNumberFormat="1" applyFont="1" applyBorder="1" applyAlignment="1" applyProtection="1"/>
    <xf numFmtId="0" fontId="24" fillId="2" borderId="0" xfId="23" applyNumberFormat="1" applyFont="1" applyBorder="1" applyAlignment="1" applyProtection="1"/>
    <xf numFmtId="0" fontId="4" fillId="2" borderId="0" xfId="23" applyNumberFormat="1" applyBorder="1" applyProtection="1"/>
    <xf numFmtId="167" fontId="1" fillId="4" borderId="0" xfId="6" applyNumberFormat="1" applyFont="1" applyFill="1" applyBorder="1" applyProtection="1"/>
    <xf numFmtId="0" fontId="4" fillId="2" borderId="57" xfId="23" applyNumberFormat="1" applyBorder="1" applyProtection="1"/>
    <xf numFmtId="0" fontId="8" fillId="2" borderId="58" xfId="23" applyNumberFormat="1" applyFont="1" applyBorder="1" applyAlignment="1" applyProtection="1">
      <alignment horizontal="center"/>
    </xf>
    <xf numFmtId="0" fontId="4" fillId="2" borderId="58" xfId="23" applyNumberFormat="1" applyBorder="1" applyProtection="1"/>
    <xf numFmtId="0" fontId="4" fillId="2" borderId="59" xfId="23" applyNumberFormat="1" applyBorder="1" applyProtection="1"/>
    <xf numFmtId="0" fontId="7" fillId="6" borderId="60" xfId="0" applyNumberFormat="1" applyFont="1" applyFill="1" applyBorder="1" applyAlignment="1" applyProtection="1">
      <alignment horizontal="center" vertical="center"/>
    </xf>
    <xf numFmtId="0" fontId="7" fillId="6" borderId="61" xfId="0" applyNumberFormat="1" applyFont="1" applyFill="1" applyBorder="1" applyAlignment="1" applyProtection="1">
      <alignment horizontal="center" vertical="center"/>
    </xf>
    <xf numFmtId="0" fontId="7" fillId="2" borderId="62" xfId="21" applyNumberFormat="1" applyFont="1" applyBorder="1" applyAlignment="1" applyProtection="1">
      <alignment horizontal="center"/>
    </xf>
    <xf numFmtId="0" fontId="7" fillId="2" borderId="63" xfId="21" applyNumberFormat="1" applyFont="1" applyBorder="1" applyAlignment="1" applyProtection="1">
      <alignment horizontal="center"/>
    </xf>
    <xf numFmtId="0" fontId="7" fillId="10" borderId="60" xfId="0" applyNumberFormat="1" applyFont="1" applyFill="1" applyBorder="1" applyAlignment="1" applyProtection="1">
      <alignment horizontal="center" vertical="center"/>
    </xf>
    <xf numFmtId="0" fontId="7" fillId="10" borderId="61" xfId="0" applyNumberFormat="1" applyFont="1" applyFill="1" applyBorder="1" applyAlignment="1" applyProtection="1">
      <alignment horizontal="center" vertical="center"/>
    </xf>
    <xf numFmtId="10" fontId="12" fillId="11" borderId="15" xfId="23" applyNumberFormat="1" applyFont="1" applyFill="1" applyBorder="1" applyProtection="1"/>
    <xf numFmtId="9" fontId="12" fillId="11" borderId="15" xfId="26" applyFont="1" applyFill="1" applyBorder="1" applyProtection="1"/>
    <xf numFmtId="167" fontId="1" fillId="11" borderId="1" xfId="6" applyNumberFormat="1" applyFont="1" applyFill="1" applyBorder="1" applyProtection="1"/>
    <xf numFmtId="0" fontId="7" fillId="2" borderId="64" xfId="21" applyNumberFormat="1" applyFont="1" applyBorder="1" applyAlignment="1" applyProtection="1">
      <alignment horizontal="center"/>
    </xf>
    <xf numFmtId="169" fontId="1" fillId="11" borderId="1" xfId="1" applyNumberFormat="1" applyFont="1" applyFill="1" applyBorder="1" applyProtection="1"/>
    <xf numFmtId="37" fontId="1" fillId="4" borderId="0" xfId="23" applyNumberFormat="1" applyFont="1" applyFill="1" applyBorder="1" applyProtection="1"/>
    <xf numFmtId="165" fontId="1" fillId="4" borderId="0" xfId="23" applyNumberFormat="1" applyFont="1" applyFill="1" applyBorder="1" applyProtection="1"/>
    <xf numFmtId="37" fontId="1" fillId="4" borderId="19" xfId="23" applyNumberFormat="1" applyFont="1" applyFill="1" applyBorder="1" applyProtection="1"/>
    <xf numFmtId="37" fontId="1" fillId="4" borderId="54" xfId="23" applyNumberFormat="1" applyFont="1" applyFill="1" applyBorder="1" applyProtection="1"/>
    <xf numFmtId="167" fontId="1" fillId="11" borderId="14" xfId="6" applyNumberFormat="1" applyFont="1" applyFill="1" applyBorder="1" applyProtection="1"/>
    <xf numFmtId="0" fontId="24" fillId="2" borderId="0" xfId="21" applyNumberFormat="1" applyFont="1" applyAlignment="1" applyProtection="1"/>
    <xf numFmtId="0" fontId="2" fillId="2" borderId="0" xfId="23" applyNumberFormat="1" applyFont="1" applyBorder="1" applyAlignment="1" applyProtection="1">
      <alignment horizontal="center"/>
    </xf>
    <xf numFmtId="167" fontId="1" fillId="8" borderId="56" xfId="6" applyNumberFormat="1" applyFont="1" applyFill="1" applyBorder="1" applyProtection="1">
      <protection locked="0"/>
    </xf>
    <xf numFmtId="167" fontId="1" fillId="8" borderId="4" xfId="6" applyNumberFormat="1" applyFont="1" applyFill="1" applyBorder="1" applyProtection="1">
      <protection locked="0"/>
    </xf>
    <xf numFmtId="169" fontId="1" fillId="8" borderId="1" xfId="1" applyNumberFormat="1" applyFont="1" applyFill="1" applyBorder="1" applyProtection="1">
      <protection locked="0"/>
    </xf>
    <xf numFmtId="0" fontId="4" fillId="2" borderId="0" xfId="24" applyNumberFormat="1" applyBorder="1" applyAlignment="1" applyProtection="1"/>
    <xf numFmtId="169" fontId="1" fillId="8" borderId="4" xfId="1" applyNumberFormat="1" applyFont="1" applyFill="1" applyBorder="1" applyProtection="1">
      <protection locked="0"/>
    </xf>
    <xf numFmtId="0" fontId="7" fillId="2" borderId="0" xfId="24" quotePrefix="1" applyNumberFormat="1" applyFont="1" applyAlignment="1" applyProtection="1">
      <alignment horizontal="fill" vertical="center"/>
    </xf>
    <xf numFmtId="0" fontId="48" fillId="2" borderId="0" xfId="24" quotePrefix="1" applyNumberFormat="1" applyFont="1" applyAlignment="1" applyProtection="1">
      <alignment horizontal="fill" vertical="center"/>
    </xf>
    <xf numFmtId="0" fontId="48" fillId="2" borderId="0" xfId="25" quotePrefix="1" applyNumberFormat="1" applyFont="1" applyAlignment="1" applyProtection="1">
      <alignment horizontal="fill" vertical="center"/>
    </xf>
    <xf numFmtId="10" fontId="1" fillId="8" borderId="1" xfId="25" applyNumberFormat="1" applyFont="1" applyFill="1" applyBorder="1" applyProtection="1">
      <protection locked="0"/>
    </xf>
    <xf numFmtId="10" fontId="1" fillId="11" borderId="1" xfId="6" applyNumberFormat="1" applyFont="1" applyFill="1" applyBorder="1" applyProtection="1"/>
    <xf numFmtId="49" fontId="29" fillId="8" borderId="12" xfId="19" applyNumberFormat="1" applyFont="1" applyFill="1" applyBorder="1" applyAlignment="1" applyProtection="1">
      <alignment horizontal="center"/>
      <protection locked="0"/>
    </xf>
    <xf numFmtId="49" fontId="3" fillId="8" borderId="12" xfId="19" applyNumberFormat="1" applyFont="1" applyFill="1" applyBorder="1" applyAlignment="1" applyProtection="1">
      <alignment horizontal="center" vertical="center"/>
      <protection locked="0"/>
    </xf>
    <xf numFmtId="0" fontId="3" fillId="0" borderId="0" xfId="19" applyFill="1" applyBorder="1" applyAlignment="1" applyProtection="1">
      <alignment horizontal="right" vertical="center"/>
    </xf>
    <xf numFmtId="0" fontId="3" fillId="8" borderId="12" xfId="19" applyFill="1" applyBorder="1" applyAlignment="1" applyProtection="1">
      <alignment horizontal="center"/>
      <protection locked="0"/>
    </xf>
    <xf numFmtId="0" fontId="24" fillId="2" borderId="15" xfId="22" applyNumberFormat="1" applyFont="1" applyBorder="1" applyAlignment="1" applyProtection="1">
      <alignment horizontal="center" vertical="center"/>
    </xf>
    <xf numFmtId="0" fontId="26" fillId="2" borderId="13" xfId="22" applyNumberFormat="1" applyFont="1" applyBorder="1" applyProtection="1"/>
    <xf numFmtId="0" fontId="27" fillId="2" borderId="13" xfId="22" applyNumberFormat="1" applyFont="1" applyBorder="1" applyProtection="1"/>
    <xf numFmtId="0" fontId="2" fillId="2" borderId="13" xfId="22" applyNumberFormat="1" applyFont="1" applyBorder="1" applyAlignment="1" applyProtection="1">
      <alignment horizontal="center"/>
    </xf>
    <xf numFmtId="0" fontId="27" fillId="2" borderId="0" xfId="22" applyNumberFormat="1" applyFont="1" applyBorder="1" applyProtection="1"/>
    <xf numFmtId="0" fontId="2" fillId="2" borderId="0" xfId="22" applyNumberFormat="1" applyFont="1" applyBorder="1" applyAlignment="1" applyProtection="1">
      <alignment horizontal="center"/>
    </xf>
    <xf numFmtId="169" fontId="1" fillId="8" borderId="56" xfId="1" applyNumberFormat="1" applyFont="1" applyFill="1" applyBorder="1" applyProtection="1">
      <protection locked="0"/>
    </xf>
    <xf numFmtId="0" fontId="37" fillId="2" borderId="0" xfId="22" applyNumberFormat="1" applyFont="1" applyBorder="1" applyProtection="1"/>
    <xf numFmtId="167" fontId="1" fillId="9" borderId="56" xfId="6" applyNumberFormat="1" applyFont="1" applyFill="1" applyBorder="1" applyProtection="1"/>
    <xf numFmtId="167" fontId="1" fillId="11" borderId="56" xfId="6" applyNumberFormat="1" applyFont="1" applyFill="1" applyBorder="1" applyProtection="1"/>
    <xf numFmtId="167" fontId="1" fillId="11" borderId="15" xfId="6" applyNumberFormat="1" applyFont="1" applyFill="1" applyBorder="1" applyProtection="1"/>
    <xf numFmtId="169" fontId="1" fillId="9" borderId="1" xfId="1" applyNumberFormat="1" applyFont="1" applyFill="1" applyBorder="1" applyProtection="1"/>
    <xf numFmtId="169" fontId="1" fillId="9" borderId="56" xfId="1" applyNumberFormat="1" applyFont="1" applyFill="1" applyBorder="1" applyProtection="1"/>
    <xf numFmtId="169" fontId="1" fillId="11" borderId="56" xfId="1" applyNumberFormat="1" applyFont="1" applyFill="1" applyBorder="1" applyProtection="1"/>
    <xf numFmtId="0" fontId="7" fillId="2" borderId="15" xfId="18" applyNumberFormat="1" applyFont="1" applyBorder="1" applyProtection="1"/>
    <xf numFmtId="0" fontId="8" fillId="2" borderId="28" xfId="23" applyNumberFormat="1" applyFont="1" applyBorder="1" applyAlignment="1" applyProtection="1">
      <alignment horizontal="center" vertical="center"/>
    </xf>
    <xf numFmtId="0" fontId="4" fillId="2" borderId="34" xfId="23" applyNumberFormat="1" applyFont="1" applyBorder="1" applyAlignment="1" applyProtection="1">
      <alignment horizontal="center" vertical="center"/>
    </xf>
    <xf numFmtId="0" fontId="29" fillId="2" borderId="34" xfId="23" applyNumberFormat="1" applyFont="1" applyBorder="1" applyAlignment="1" applyProtection="1">
      <alignment horizontal="center"/>
    </xf>
    <xf numFmtId="167" fontId="1" fillId="11" borderId="5" xfId="6" applyNumberFormat="1" applyFont="1" applyFill="1" applyBorder="1" applyProtection="1"/>
    <xf numFmtId="10" fontId="12" fillId="11" borderId="9" xfId="23" applyNumberFormat="1" applyFont="1" applyFill="1" applyBorder="1" applyProtection="1"/>
    <xf numFmtId="37" fontId="1" fillId="5" borderId="6" xfId="0" applyNumberFormat="1" applyFont="1" applyFill="1" applyBorder="1" applyProtection="1"/>
    <xf numFmtId="169" fontId="1" fillId="11" borderId="15" xfId="1" applyNumberFormat="1" applyFont="1" applyFill="1" applyBorder="1" applyProtection="1"/>
    <xf numFmtId="49" fontId="29" fillId="8" borderId="12" xfId="19" applyNumberFormat="1" applyFont="1" applyFill="1" applyBorder="1" applyAlignment="1" applyProtection="1">
      <alignment horizontal="left" vertical="center"/>
      <protection locked="0"/>
    </xf>
    <xf numFmtId="49" fontId="32" fillId="8" borderId="12" xfId="19" applyNumberFormat="1" applyFont="1" applyFill="1" applyBorder="1" applyAlignment="1" applyProtection="1">
      <alignment horizontal="left" vertical="center"/>
      <protection locked="0"/>
    </xf>
    <xf numFmtId="37" fontId="36" fillId="4" borderId="0" xfId="0" quotePrefix="1" applyNumberFormat="1" applyFont="1" applyFill="1" applyAlignment="1" applyProtection="1">
      <alignment horizontal="left"/>
      <protection locked="0"/>
    </xf>
    <xf numFmtId="0" fontId="37" fillId="2" borderId="0" xfId="18" applyNumberFormat="1" applyFont="1" applyProtection="1"/>
    <xf numFmtId="37" fontId="4" fillId="2" borderId="0" xfId="18" applyNumberFormat="1" applyProtection="1"/>
    <xf numFmtId="0" fontId="7" fillId="2" borderId="15" xfId="18" applyNumberFormat="1" applyFont="1" applyBorder="1" applyAlignment="1" applyProtection="1">
      <alignment horizontal="center"/>
    </xf>
    <xf numFmtId="0" fontId="7" fillId="2" borderId="0" xfId="18" applyNumberFormat="1" applyFont="1" applyAlignment="1" applyProtection="1">
      <alignment horizontal="center"/>
    </xf>
    <xf numFmtId="0" fontId="4" fillId="2" borderId="65" xfId="18" applyNumberFormat="1" applyBorder="1" applyProtection="1"/>
    <xf numFmtId="167" fontId="4" fillId="9" borderId="15" xfId="7" applyNumberFormat="1" applyFont="1" applyFill="1" applyBorder="1" applyProtection="1"/>
    <xf numFmtId="37" fontId="4" fillId="9" borderId="15" xfId="18" applyNumberFormat="1" applyFill="1" applyBorder="1" applyProtection="1"/>
    <xf numFmtId="168" fontId="4" fillId="11" borderId="15" xfId="7" applyNumberFormat="1" applyFont="1" applyFill="1" applyBorder="1" applyProtection="1"/>
    <xf numFmtId="168" fontId="4" fillId="12" borderId="15" xfId="7" applyNumberFormat="1" applyFont="1" applyFill="1" applyBorder="1" applyProtection="1"/>
    <xf numFmtId="167" fontId="4" fillId="11" borderId="15" xfId="18" applyNumberFormat="1" applyFill="1" applyBorder="1" applyProtection="1"/>
    <xf numFmtId="10" fontId="4" fillId="2" borderId="0" xfId="26" applyNumberFormat="1" applyFont="1" applyFill="1" applyProtection="1"/>
    <xf numFmtId="0" fontId="7" fillId="2" borderId="0" xfId="18" applyNumberFormat="1" applyFont="1" applyProtection="1"/>
    <xf numFmtId="0" fontId="4" fillId="2" borderId="0" xfId="18" applyNumberFormat="1" applyBorder="1" applyProtection="1"/>
    <xf numFmtId="167" fontId="4" fillId="2" borderId="0" xfId="7" applyNumberFormat="1" applyFont="1" applyFill="1" applyProtection="1"/>
    <xf numFmtId="168" fontId="4" fillId="2" borderId="0" xfId="7" applyNumberFormat="1" applyFont="1" applyFill="1" applyProtection="1"/>
    <xf numFmtId="167" fontId="4" fillId="11" borderId="15" xfId="7" applyNumberFormat="1" applyFont="1" applyFill="1" applyBorder="1" applyProtection="1"/>
    <xf numFmtId="167" fontId="4" fillId="12" borderId="15" xfId="7" applyNumberFormat="1" applyFont="1" applyFill="1" applyBorder="1" applyProtection="1"/>
    <xf numFmtId="0" fontId="4" fillId="2" borderId="0" xfId="18" applyNumberFormat="1" applyAlignment="1" applyProtection="1">
      <alignment horizontal="right"/>
    </xf>
    <xf numFmtId="166" fontId="1" fillId="11" borderId="40" xfId="26" applyNumberFormat="1" applyFont="1" applyFill="1" applyBorder="1" applyAlignment="1" applyProtection="1">
      <alignment horizontal="center"/>
    </xf>
    <xf numFmtId="49" fontId="32" fillId="8" borderId="17" xfId="19" applyNumberFormat="1" applyFont="1" applyFill="1" applyBorder="1" applyAlignment="1" applyProtection="1">
      <alignment horizontal="left" vertical="center"/>
      <protection locked="0"/>
    </xf>
    <xf numFmtId="0" fontId="49" fillId="2" borderId="15" xfId="23" applyNumberFormat="1" applyFont="1" applyBorder="1" applyProtection="1"/>
    <xf numFmtId="167" fontId="12" fillId="8" borderId="1" xfId="6" applyNumberFormat="1" applyFont="1" applyFill="1" applyBorder="1" applyProtection="1">
      <protection locked="0"/>
    </xf>
    <xf numFmtId="0" fontId="6" fillId="13" borderId="4" xfId="23" applyNumberFormat="1" applyFont="1" applyFill="1" applyBorder="1" applyProtection="1"/>
    <xf numFmtId="0" fontId="6" fillId="0" borderId="4" xfId="23" applyNumberFormat="1" applyFont="1" applyFill="1" applyBorder="1" applyProtection="1"/>
    <xf numFmtId="0" fontId="1" fillId="0" borderId="4" xfId="23" applyNumberFormat="1" applyFont="1" applyFill="1" applyBorder="1" applyAlignment="1" applyProtection="1">
      <alignment horizontal="left"/>
    </xf>
    <xf numFmtId="169" fontId="4" fillId="11" borderId="15" xfId="1" applyNumberFormat="1" applyFont="1" applyFill="1" applyBorder="1" applyProtection="1"/>
    <xf numFmtId="169" fontId="4" fillId="2" borderId="0" xfId="1" applyNumberFormat="1" applyFont="1" applyFill="1" applyProtection="1"/>
    <xf numFmtId="166" fontId="4" fillId="2" borderId="0" xfId="26" applyNumberFormat="1" applyFont="1" applyFill="1" applyProtection="1"/>
    <xf numFmtId="37" fontId="50" fillId="2" borderId="0" xfId="22" applyNumberFormat="1" applyFont="1" applyProtection="1"/>
    <xf numFmtId="167" fontId="1" fillId="8" borderId="1" xfId="6" applyNumberFormat="1" applyFont="1" applyFill="1" applyBorder="1" applyAlignment="1" applyProtection="1">
      <protection locked="0"/>
    </xf>
    <xf numFmtId="38" fontId="1" fillId="8" borderId="1" xfId="6" applyNumberFormat="1" applyFont="1" applyFill="1" applyBorder="1" applyAlignment="1" applyProtection="1">
      <protection locked="0"/>
    </xf>
    <xf numFmtId="0" fontId="12" fillId="0" borderId="7" xfId="23" applyNumberFormat="1" applyFont="1" applyFill="1" applyBorder="1" applyProtection="1"/>
    <xf numFmtId="0" fontId="1" fillId="0" borderId="4" xfId="23" applyNumberFormat="1" applyFont="1" applyFill="1" applyBorder="1" applyProtection="1"/>
    <xf numFmtId="0" fontId="12" fillId="0" borderId="4" xfId="23" applyNumberFormat="1" applyFont="1" applyFill="1" applyBorder="1" applyProtection="1"/>
    <xf numFmtId="38" fontId="1" fillId="8" borderId="1" xfId="6" applyNumberFormat="1" applyFont="1" applyFill="1" applyBorder="1" applyProtection="1">
      <protection locked="0"/>
    </xf>
    <xf numFmtId="44" fontId="4" fillId="2" borderId="0" xfId="23" applyNumberFormat="1" applyProtection="1"/>
    <xf numFmtId="38" fontId="1" fillId="2" borderId="0" xfId="0" applyNumberFormat="1" applyFont="1" applyProtection="1"/>
    <xf numFmtId="38" fontId="1" fillId="4" borderId="0" xfId="0" applyNumberFormat="1" applyFont="1" applyFill="1" applyBorder="1" applyProtection="1"/>
    <xf numFmtId="10" fontId="1" fillId="11" borderId="15" xfId="23" applyNumberFormat="1" applyFont="1" applyFill="1" applyBorder="1" applyProtection="1"/>
    <xf numFmtId="10" fontId="12" fillId="11" borderId="15" xfId="26" applyNumberFormat="1" applyFont="1" applyFill="1" applyBorder="1" applyProtection="1"/>
    <xf numFmtId="167" fontId="24" fillId="11" borderId="1" xfId="6" applyNumberFormat="1" applyFont="1" applyFill="1" applyBorder="1" applyProtection="1"/>
    <xf numFmtId="38" fontId="4" fillId="8" borderId="1" xfId="6" applyNumberFormat="1" applyFont="1" applyFill="1" applyBorder="1" applyAlignment="1" applyProtection="1">
      <protection locked="0"/>
    </xf>
    <xf numFmtId="167" fontId="4" fillId="8" borderId="1" xfId="6" applyNumberFormat="1" applyFont="1" applyFill="1" applyBorder="1" applyProtection="1">
      <protection locked="0"/>
    </xf>
    <xf numFmtId="38" fontId="4" fillId="8" borderId="1" xfId="7" applyNumberFormat="1" applyFont="1" applyFill="1" applyBorder="1" applyAlignment="1" applyProtection="1">
      <protection locked="0"/>
    </xf>
    <xf numFmtId="0" fontId="2" fillId="3" borderId="34" xfId="23" quotePrefix="1" applyNumberFormat="1" applyFont="1" applyFill="1" applyBorder="1" applyAlignment="1" applyProtection="1">
      <alignment horizontal="center"/>
    </xf>
    <xf numFmtId="166" fontId="4" fillId="8" borderId="15" xfId="26" applyNumberFormat="1" applyFont="1" applyFill="1" applyBorder="1" applyProtection="1">
      <protection locked="0"/>
    </xf>
    <xf numFmtId="37" fontId="2" fillId="4" borderId="23" xfId="0" quotePrefix="1" applyNumberFormat="1" applyFont="1" applyFill="1" applyBorder="1" applyAlignment="1" applyProtection="1">
      <alignment horizontal="left"/>
    </xf>
    <xf numFmtId="0" fontId="2" fillId="3" borderId="28" xfId="23" applyNumberFormat="1" applyFont="1" applyFill="1" applyBorder="1" applyAlignment="1" applyProtection="1">
      <alignment horizontal="center"/>
    </xf>
    <xf numFmtId="0" fontId="2" fillId="3" borderId="27" xfId="23" quotePrefix="1" applyNumberFormat="1" applyFont="1" applyFill="1" applyBorder="1" applyAlignment="1" applyProtection="1">
      <alignment horizontal="center"/>
    </xf>
    <xf numFmtId="166" fontId="4" fillId="8" borderId="15" xfId="26" applyNumberFormat="1" applyFont="1" applyFill="1" applyBorder="1" applyProtection="1"/>
    <xf numFmtId="167" fontId="51" fillId="8" borderId="1" xfId="6" applyNumberFormat="1" applyFont="1" applyFill="1" applyBorder="1" applyAlignment="1" applyProtection="1">
      <protection locked="0"/>
    </xf>
    <xf numFmtId="167" fontId="51" fillId="11" borderId="1" xfId="6" applyNumberFormat="1" applyFont="1" applyFill="1" applyBorder="1" applyProtection="1"/>
    <xf numFmtId="0" fontId="1" fillId="0" borderId="7" xfId="23" applyNumberFormat="1" applyFont="1" applyFill="1" applyBorder="1" applyProtection="1"/>
    <xf numFmtId="0" fontId="2" fillId="2" borderId="3" xfId="23" applyNumberFormat="1" applyFont="1" applyBorder="1" applyProtection="1"/>
    <xf numFmtId="0" fontId="2" fillId="2" borderId="4" xfId="23" applyNumberFormat="1" applyFont="1" applyBorder="1" applyProtection="1"/>
    <xf numFmtId="3" fontId="1" fillId="8" borderId="1" xfId="1" applyNumberFormat="1" applyFont="1" applyFill="1" applyBorder="1" applyProtection="1">
      <protection locked="0"/>
    </xf>
    <xf numFmtId="37" fontId="4" fillId="2" borderId="0" xfId="24" applyNumberFormat="1" applyProtection="1"/>
    <xf numFmtId="167" fontId="4" fillId="2" borderId="0" xfId="21" applyNumberFormat="1" applyProtection="1"/>
    <xf numFmtId="44" fontId="12" fillId="11" borderId="15" xfId="6" applyFont="1" applyFill="1" applyBorder="1" applyProtection="1"/>
    <xf numFmtId="169" fontId="32" fillId="11" borderId="15" xfId="2" applyNumberFormat="1" applyFont="1" applyFill="1" applyBorder="1" applyProtection="1"/>
    <xf numFmtId="167" fontId="1" fillId="8" borderId="1" xfId="6" applyNumberFormat="1" applyFont="1" applyFill="1" applyBorder="1" applyProtection="1"/>
    <xf numFmtId="167" fontId="1" fillId="8" borderId="56" xfId="6" applyNumberFormat="1" applyFont="1" applyFill="1" applyBorder="1" applyProtection="1"/>
    <xf numFmtId="10" fontId="12" fillId="8" borderId="15" xfId="23" applyNumberFormat="1" applyFont="1" applyFill="1" applyBorder="1" applyProtection="1"/>
    <xf numFmtId="167" fontId="1" fillId="14" borderId="56" xfId="6" applyNumberFormat="1" applyFont="1" applyFill="1" applyBorder="1" applyProtection="1"/>
    <xf numFmtId="10" fontId="12" fillId="14" borderId="15" xfId="23" applyNumberFormat="1" applyFont="1" applyFill="1" applyBorder="1" applyProtection="1"/>
    <xf numFmtId="0" fontId="4" fillId="14" borderId="0" xfId="23" applyNumberFormat="1" applyFill="1" applyProtection="1"/>
    <xf numFmtId="37" fontId="4" fillId="5" borderId="1" xfId="0" applyNumberFormat="1" applyFont="1" applyFill="1" applyBorder="1" applyProtection="1"/>
    <xf numFmtId="37" fontId="4" fillId="4" borderId="7" xfId="0" applyNumberFormat="1" applyFont="1" applyFill="1" applyBorder="1" applyProtection="1"/>
    <xf numFmtId="37" fontId="4" fillId="4" borderId="0" xfId="0" applyNumberFormat="1" applyFont="1" applyFill="1" applyBorder="1" applyProtection="1"/>
    <xf numFmtId="37" fontId="4" fillId="4" borderId="2" xfId="0" applyNumberFormat="1" applyFont="1" applyFill="1" applyBorder="1" applyProtection="1"/>
    <xf numFmtId="38" fontId="4" fillId="5" borderId="1" xfId="0" applyNumberFormat="1" applyFont="1" applyFill="1" applyBorder="1" applyProtection="1"/>
    <xf numFmtId="167" fontId="4" fillId="8" borderId="56" xfId="6" applyNumberFormat="1" applyFont="1" applyFill="1" applyBorder="1" applyProtection="1">
      <protection locked="0"/>
    </xf>
    <xf numFmtId="167" fontId="4" fillId="8" borderId="1" xfId="6" applyNumberFormat="1" applyFont="1" applyFill="1" applyBorder="1" applyAlignment="1" applyProtection="1">
      <protection locked="0"/>
    </xf>
    <xf numFmtId="38" fontId="4" fillId="8" borderId="1" xfId="6" applyNumberFormat="1" applyFont="1" applyFill="1" applyBorder="1" applyProtection="1">
      <protection locked="0"/>
    </xf>
    <xf numFmtId="0" fontId="4" fillId="8" borderId="0" xfId="23" applyNumberFormat="1" applyFont="1" applyFill="1" applyProtection="1"/>
    <xf numFmtId="167" fontId="4" fillId="8" borderId="4" xfId="6" applyNumberFormat="1" applyFont="1" applyFill="1" applyBorder="1" applyProtection="1">
      <protection locked="0"/>
    </xf>
    <xf numFmtId="0" fontId="4" fillId="0" borderId="15" xfId="23" applyNumberFormat="1" applyFill="1" applyBorder="1" applyAlignment="1" applyProtection="1">
      <alignment horizontal="center"/>
    </xf>
    <xf numFmtId="3" fontId="37" fillId="8" borderId="0" xfId="0" applyNumberFormat="1" applyFont="1" applyFill="1" applyBorder="1" applyAlignment="1">
      <alignment horizontal="right"/>
    </xf>
    <xf numFmtId="3" fontId="4" fillId="8" borderId="0" xfId="0" applyNumberFormat="1" applyFont="1" applyFill="1"/>
    <xf numFmtId="37" fontId="4" fillId="15" borderId="15" xfId="18" applyNumberFormat="1" applyFill="1" applyBorder="1" applyProtection="1"/>
    <xf numFmtId="6" fontId="1" fillId="11" borderId="1" xfId="6" applyNumberFormat="1" applyFont="1" applyFill="1" applyBorder="1" applyAlignment="1" applyProtection="1">
      <alignment horizontal="center"/>
    </xf>
    <xf numFmtId="6" fontId="4" fillId="11" borderId="1" xfId="6" applyNumberFormat="1" applyFont="1" applyFill="1" applyBorder="1" applyAlignment="1" applyProtection="1">
      <alignment horizontal="center"/>
      <protection locked="0"/>
    </xf>
    <xf numFmtId="6" fontId="1" fillId="8" borderId="1" xfId="21" applyNumberFormat="1" applyFont="1" applyFill="1" applyBorder="1" applyAlignment="1" applyProtection="1">
      <alignment horizontal="center"/>
    </xf>
    <xf numFmtId="1" fontId="1" fillId="8" borderId="1" xfId="21" applyNumberFormat="1" applyFont="1" applyFill="1" applyBorder="1" applyAlignment="1" applyProtection="1">
      <alignment horizontal="center"/>
    </xf>
    <xf numFmtId="0" fontId="4" fillId="2" borderId="15" xfId="23" applyBorder="1" applyAlignment="1">
      <alignment horizontal="center"/>
    </xf>
    <xf numFmtId="0" fontId="2" fillId="2" borderId="4" xfId="23" applyFont="1" applyBorder="1"/>
    <xf numFmtId="0" fontId="1" fillId="4" borderId="83" xfId="23" applyFont="1" applyFill="1" applyBorder="1"/>
    <xf numFmtId="0" fontId="2" fillId="2" borderId="15" xfId="23" applyFont="1" applyBorder="1"/>
    <xf numFmtId="0" fontId="4" fillId="4" borderId="52" xfId="23" applyFill="1" applyBorder="1"/>
    <xf numFmtId="0" fontId="2" fillId="2" borderId="7" xfId="23" applyFont="1" applyBorder="1"/>
    <xf numFmtId="0" fontId="1" fillId="2" borderId="7" xfId="23" applyFont="1" applyBorder="1"/>
    <xf numFmtId="0" fontId="4" fillId="2" borderId="7" xfId="23" applyBorder="1"/>
    <xf numFmtId="0" fontId="1" fillId="2" borderId="37" xfId="23" applyNumberFormat="1" applyFont="1" applyFill="1" applyBorder="1" applyProtection="1"/>
    <xf numFmtId="0" fontId="1" fillId="2" borderId="36" xfId="23" applyNumberFormat="1" applyFont="1" applyFill="1" applyBorder="1" applyProtection="1"/>
    <xf numFmtId="5" fontId="1" fillId="4" borderId="0" xfId="23" applyNumberFormat="1" applyFont="1" applyFill="1" applyBorder="1" applyProtection="1"/>
    <xf numFmtId="37" fontId="1" fillId="2" borderId="38" xfId="23" applyNumberFormat="1" applyFont="1" applyBorder="1" applyProtection="1"/>
    <xf numFmtId="37" fontId="1" fillId="2" borderId="12" xfId="23" applyNumberFormat="1" applyFont="1" applyBorder="1" applyProtection="1"/>
    <xf numFmtId="37" fontId="1" fillId="2" borderId="0" xfId="23" applyNumberFormat="1" applyFont="1" applyBorder="1" applyProtection="1"/>
    <xf numFmtId="37" fontId="1" fillId="11" borderId="15" xfId="23" applyNumberFormat="1" applyFont="1" applyFill="1" applyBorder="1" applyAlignment="1" applyProtection="1">
      <alignment horizontal="center"/>
    </xf>
    <xf numFmtId="0" fontId="1" fillId="2" borderId="2" xfId="23" applyFont="1" applyBorder="1"/>
    <xf numFmtId="9" fontId="1" fillId="11" borderId="15" xfId="26" applyFont="1" applyFill="1" applyBorder="1" applyAlignment="1" applyProtection="1">
      <alignment horizontal="center"/>
    </xf>
    <xf numFmtId="10" fontId="1" fillId="11" borderId="15" xfId="26" applyNumberFormat="1" applyFont="1" applyFill="1" applyBorder="1" applyAlignment="1" applyProtection="1">
      <alignment horizontal="center"/>
    </xf>
    <xf numFmtId="3" fontId="1" fillId="8" borderId="15" xfId="23" applyNumberFormat="1" applyFont="1" applyFill="1" applyBorder="1" applyAlignment="1" applyProtection="1">
      <alignment horizontal="center"/>
    </xf>
    <xf numFmtId="6" fontId="1" fillId="17" borderId="15" xfId="23" applyNumberFormat="1" applyFont="1" applyFill="1" applyBorder="1" applyAlignment="1" applyProtection="1">
      <alignment horizontal="center"/>
    </xf>
    <xf numFmtId="6" fontId="1" fillId="16" borderId="15" xfId="23" applyNumberFormat="1" applyFont="1" applyFill="1" applyBorder="1" applyAlignment="1" applyProtection="1">
      <alignment horizontal="center"/>
    </xf>
    <xf numFmtId="6" fontId="1" fillId="9" borderId="1" xfId="21" applyNumberFormat="1" applyFont="1" applyFill="1" applyBorder="1" applyAlignment="1" applyProtection="1">
      <alignment horizontal="center"/>
    </xf>
    <xf numFmtId="6" fontId="1" fillId="11" borderId="1" xfId="6" applyNumberFormat="1" applyFont="1" applyFill="1" applyBorder="1" applyAlignment="1" applyProtection="1">
      <alignment horizontal="center"/>
      <protection locked="0"/>
    </xf>
    <xf numFmtId="6" fontId="1" fillId="8" borderId="1" xfId="6" applyNumberFormat="1" applyFont="1" applyFill="1" applyBorder="1" applyAlignment="1" applyProtection="1">
      <alignment horizontal="center"/>
      <protection locked="0"/>
    </xf>
    <xf numFmtId="0" fontId="4" fillId="2" borderId="39" xfId="23" applyBorder="1"/>
    <xf numFmtId="0" fontId="4" fillId="2" borderId="39" xfId="18" applyBorder="1"/>
    <xf numFmtId="167" fontId="53" fillId="8" borderId="1" xfId="6" applyNumberFormat="1" applyFont="1" applyFill="1" applyBorder="1" applyAlignment="1" applyProtection="1">
      <protection locked="0"/>
    </xf>
    <xf numFmtId="0" fontId="3" fillId="8" borderId="12" xfId="19" applyFill="1" applyBorder="1" applyAlignment="1" applyProtection="1">
      <alignment horizontal="left"/>
      <protection locked="0"/>
    </xf>
    <xf numFmtId="49" fontId="29" fillId="8" borderId="12" xfId="19" applyNumberFormat="1" applyFont="1" applyFill="1" applyBorder="1" applyAlignment="1" applyProtection="1">
      <alignment horizontal="left"/>
      <protection locked="0"/>
    </xf>
    <xf numFmtId="0" fontId="29" fillId="8" borderId="12" xfId="19" applyFont="1" applyFill="1" applyBorder="1" applyAlignment="1" applyProtection="1">
      <protection locked="0"/>
    </xf>
    <xf numFmtId="49" fontId="3" fillId="8" borderId="12" xfId="19" applyNumberFormat="1" applyFont="1" applyFill="1" applyBorder="1" applyAlignment="1" applyProtection="1">
      <alignment horizontal="left" vertical="center"/>
      <protection locked="0"/>
    </xf>
    <xf numFmtId="37" fontId="4" fillId="2" borderId="12" xfId="13" applyNumberFormat="1" applyBorder="1" applyAlignment="1">
      <alignment horizontal="left" vertical="center"/>
    </xf>
    <xf numFmtId="0" fontId="16" fillId="0" borderId="0" xfId="19" applyFont="1" applyAlignment="1" applyProtection="1">
      <alignment horizontal="center" vertical="center"/>
    </xf>
    <xf numFmtId="0" fontId="3" fillId="0" borderId="0" xfId="19" applyAlignment="1" applyProtection="1">
      <alignment horizontal="center" vertical="center"/>
    </xf>
    <xf numFmtId="49" fontId="29" fillId="8" borderId="12" xfId="19" applyNumberFormat="1" applyFont="1" applyFill="1" applyBorder="1" applyAlignment="1" applyProtection="1">
      <alignment horizontal="left" vertical="center"/>
      <protection locked="0"/>
    </xf>
    <xf numFmtId="0" fontId="18" fillId="0" borderId="66" xfId="19" applyFont="1" applyBorder="1" applyAlignment="1" applyProtection="1">
      <alignment horizontal="center"/>
    </xf>
    <xf numFmtId="0" fontId="3" fillId="0" borderId="67" xfId="19" applyBorder="1" applyAlignment="1" applyProtection="1">
      <alignment horizontal="center"/>
    </xf>
    <xf numFmtId="0" fontId="3" fillId="0" borderId="68" xfId="19" applyBorder="1" applyAlignment="1" applyProtection="1">
      <alignment horizontal="center"/>
    </xf>
    <xf numFmtId="37" fontId="36" fillId="2" borderId="0" xfId="0" applyNumberFormat="1" applyFont="1" applyAlignment="1" applyProtection="1">
      <alignment horizontal="center"/>
    </xf>
    <xf numFmtId="37" fontId="37" fillId="2" borderId="0" xfId="0" applyNumberFormat="1" applyFont="1" applyProtection="1"/>
    <xf numFmtId="37" fontId="7" fillId="2" borderId="37" xfId="0" applyNumberFormat="1" applyFont="1" applyBorder="1" applyAlignment="1" applyProtection="1">
      <alignment horizontal="center"/>
    </xf>
    <xf numFmtId="37" fontId="7" fillId="2" borderId="69" xfId="0" applyNumberFormat="1" applyFont="1" applyBorder="1" applyAlignment="1" applyProtection="1">
      <alignment horizontal="center"/>
    </xf>
    <xf numFmtId="37" fontId="7" fillId="2" borderId="38" xfId="0" applyNumberFormat="1" applyFont="1" applyBorder="1" applyAlignment="1" applyProtection="1">
      <alignment horizontal="center"/>
    </xf>
    <xf numFmtId="37" fontId="7" fillId="2" borderId="70" xfId="0" applyNumberFormat="1" applyFont="1" applyBorder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5" fillId="2" borderId="0" xfId="0" applyNumberFormat="1" applyFont="1" applyBorder="1" applyAlignment="1" applyProtection="1">
      <alignment horizontal="center"/>
    </xf>
    <xf numFmtId="0" fontId="36" fillId="2" borderId="0" xfId="21" applyNumberFormat="1" applyFont="1" applyAlignment="1" applyProtection="1">
      <alignment horizontal="center"/>
    </xf>
    <xf numFmtId="37" fontId="37" fillId="2" borderId="0" xfId="0" applyNumberFormat="1" applyFont="1" applyAlignment="1" applyProtection="1"/>
    <xf numFmtId="0" fontId="7" fillId="2" borderId="37" xfId="21" applyNumberFormat="1" applyFont="1" applyBorder="1" applyAlignment="1" applyProtection="1">
      <alignment horizontal="center"/>
    </xf>
    <xf numFmtId="0" fontId="7" fillId="2" borderId="69" xfId="21" applyNumberFormat="1" applyFont="1" applyBorder="1" applyAlignment="1" applyProtection="1">
      <alignment horizontal="center"/>
    </xf>
    <xf numFmtId="0" fontId="7" fillId="2" borderId="38" xfId="21" applyNumberFormat="1" applyFont="1" applyBorder="1" applyAlignment="1" applyProtection="1">
      <alignment horizontal="center"/>
    </xf>
    <xf numFmtId="0" fontId="7" fillId="2" borderId="70" xfId="21" applyNumberFormat="1" applyFont="1" applyBorder="1" applyAlignment="1" applyProtection="1">
      <alignment horizontal="center"/>
    </xf>
    <xf numFmtId="0" fontId="7" fillId="2" borderId="23" xfId="23" applyNumberFormat="1" applyFont="1" applyBorder="1" applyAlignment="1" applyProtection="1">
      <alignment horizontal="center"/>
    </xf>
    <xf numFmtId="37" fontId="8" fillId="2" borderId="0" xfId="0" applyNumberFormat="1" applyFont="1" applyBorder="1" applyAlignment="1" applyProtection="1">
      <alignment horizontal="center"/>
    </xf>
    <xf numFmtId="37" fontId="8" fillId="2" borderId="24" xfId="0" applyNumberFormat="1" applyFont="1" applyBorder="1" applyAlignment="1" applyProtection="1">
      <alignment horizontal="center"/>
    </xf>
    <xf numFmtId="0" fontId="7" fillId="2" borderId="0" xfId="23" applyNumberFormat="1" applyFont="1" applyBorder="1" applyAlignment="1" applyProtection="1">
      <alignment horizontal="center"/>
    </xf>
    <xf numFmtId="0" fontId="7" fillId="2" borderId="24" xfId="23" applyNumberFormat="1" applyFont="1" applyBorder="1" applyAlignment="1" applyProtection="1">
      <alignment horizontal="center"/>
    </xf>
    <xf numFmtId="0" fontId="36" fillId="2" borderId="23" xfId="23" applyNumberFormat="1" applyFont="1" applyBorder="1" applyAlignment="1" applyProtection="1">
      <alignment horizontal="center" wrapText="1"/>
    </xf>
    <xf numFmtId="0" fontId="36" fillId="2" borderId="0" xfId="23" applyNumberFormat="1" applyFont="1" applyBorder="1" applyAlignment="1" applyProtection="1">
      <alignment horizontal="center" wrapText="1"/>
    </xf>
    <xf numFmtId="0" fontId="36" fillId="2" borderId="24" xfId="23" applyNumberFormat="1" applyFont="1" applyBorder="1" applyAlignment="1" applyProtection="1">
      <alignment horizontal="center" wrapText="1"/>
    </xf>
    <xf numFmtId="0" fontId="7" fillId="3" borderId="28" xfId="23" applyNumberFormat="1" applyFont="1" applyFill="1" applyBorder="1" applyAlignment="1" applyProtection="1">
      <alignment horizontal="center" vertical="center"/>
    </xf>
    <xf numFmtId="0" fontId="2" fillId="3" borderId="34" xfId="23" applyNumberFormat="1" applyFont="1" applyFill="1" applyBorder="1" applyAlignment="1" applyProtection="1">
      <alignment horizontal="center" vertical="center"/>
    </xf>
    <xf numFmtId="0" fontId="2" fillId="3" borderId="20" xfId="23" applyNumberFormat="1" applyFont="1" applyFill="1" applyBorder="1" applyAlignment="1" applyProtection="1">
      <alignment horizontal="center" vertical="center"/>
    </xf>
    <xf numFmtId="0" fontId="2" fillId="3" borderId="21" xfId="23" applyNumberFormat="1" applyFont="1" applyFill="1" applyBorder="1" applyAlignment="1" applyProtection="1">
      <alignment horizontal="center" vertical="center"/>
    </xf>
    <xf numFmtId="0" fontId="2" fillId="3" borderId="22" xfId="23" applyNumberFormat="1" applyFont="1" applyFill="1" applyBorder="1" applyAlignment="1" applyProtection="1">
      <alignment horizontal="center" vertical="center"/>
    </xf>
    <xf numFmtId="0" fontId="2" fillId="3" borderId="25" xfId="23" applyNumberFormat="1" applyFont="1" applyFill="1" applyBorder="1" applyAlignment="1" applyProtection="1">
      <alignment horizontal="center" vertical="center"/>
    </xf>
    <xf numFmtId="0" fontId="2" fillId="3" borderId="26" xfId="23" applyNumberFormat="1" applyFont="1" applyFill="1" applyBorder="1" applyAlignment="1" applyProtection="1">
      <alignment horizontal="center" vertical="center"/>
    </xf>
    <xf numFmtId="0" fontId="2" fillId="3" borderId="27" xfId="23" applyNumberFormat="1" applyFont="1" applyFill="1" applyBorder="1" applyAlignment="1" applyProtection="1">
      <alignment horizontal="center" vertical="center"/>
    </xf>
    <xf numFmtId="0" fontId="7" fillId="3" borderId="34" xfId="23" applyNumberFormat="1" applyFont="1" applyFill="1" applyBorder="1" applyAlignment="1" applyProtection="1">
      <alignment horizontal="center" vertical="center"/>
    </xf>
    <xf numFmtId="37" fontId="16" fillId="2" borderId="23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0" fillId="2" borderId="0" xfId="0" applyNumberFormat="1" applyAlignment="1"/>
    <xf numFmtId="37" fontId="0" fillId="2" borderId="24" xfId="0" applyNumberFormat="1" applyBorder="1" applyAlignment="1"/>
    <xf numFmtId="0" fontId="2" fillId="3" borderId="28" xfId="23" applyNumberFormat="1" applyFont="1" applyFill="1" applyBorder="1" applyAlignment="1" applyProtection="1">
      <alignment horizontal="center" vertical="center"/>
    </xf>
    <xf numFmtId="0" fontId="2" fillId="2" borderId="23" xfId="23" applyNumberFormat="1" applyFont="1" applyBorder="1" applyAlignment="1" applyProtection="1">
      <alignment horizontal="center"/>
    </xf>
    <xf numFmtId="0" fontId="2" fillId="2" borderId="0" xfId="23" applyNumberFormat="1" applyFont="1" applyBorder="1" applyAlignment="1" applyProtection="1">
      <alignment horizontal="center"/>
    </xf>
    <xf numFmtId="0" fontId="2" fillId="2" borderId="24" xfId="23" applyNumberFormat="1" applyFont="1" applyBorder="1" applyAlignment="1" applyProtection="1">
      <alignment horizontal="center"/>
    </xf>
    <xf numFmtId="37" fontId="38" fillId="2" borderId="25" xfId="0" quotePrefix="1" applyNumberFormat="1" applyFont="1" applyBorder="1" applyAlignment="1" applyProtection="1">
      <alignment horizontal="center" vertical="center"/>
    </xf>
    <xf numFmtId="37" fontId="38" fillId="2" borderId="27" xfId="0" applyNumberFormat="1" applyFont="1" applyBorder="1" applyAlignment="1" applyProtection="1">
      <alignment horizontal="center" vertical="center"/>
    </xf>
    <xf numFmtId="0" fontId="24" fillId="2" borderId="20" xfId="21" applyNumberFormat="1" applyFont="1" applyBorder="1" applyAlignment="1" applyProtection="1">
      <alignment horizontal="center" vertical="center"/>
    </xf>
    <xf numFmtId="37" fontId="0" fillId="2" borderId="22" xfId="0" applyNumberFormat="1" applyBorder="1" applyAlignment="1" applyProtection="1">
      <alignment horizontal="center" vertical="center"/>
    </xf>
    <xf numFmtId="37" fontId="15" fillId="2" borderId="20" xfId="0" applyNumberFormat="1" applyFont="1" applyBorder="1" applyAlignment="1" applyProtection="1">
      <alignment horizontal="center" vertical="center"/>
    </xf>
    <xf numFmtId="37" fontId="15" fillId="2" borderId="22" xfId="0" applyNumberFormat="1" applyFont="1" applyBorder="1" applyAlignment="1" applyProtection="1">
      <alignment horizontal="center" vertical="center"/>
    </xf>
    <xf numFmtId="37" fontId="8" fillId="2" borderId="25" xfId="0" applyNumberFormat="1" applyFont="1" applyBorder="1" applyAlignment="1" applyProtection="1">
      <alignment horizontal="center" vertical="center"/>
    </xf>
    <xf numFmtId="37" fontId="8" fillId="2" borderId="27" xfId="0" applyNumberFormat="1" applyFont="1" applyBorder="1" applyAlignment="1" applyProtection="1">
      <alignment horizontal="center" vertical="center"/>
    </xf>
    <xf numFmtId="0" fontId="7" fillId="3" borderId="8" xfId="23" quotePrefix="1" applyNumberFormat="1" applyFont="1" applyFill="1" applyBorder="1" applyAlignment="1" applyProtection="1">
      <alignment horizontal="center"/>
    </xf>
    <xf numFmtId="0" fontId="7" fillId="3" borderId="8" xfId="23" applyNumberFormat="1" applyFont="1" applyFill="1" applyBorder="1" applyAlignment="1" applyProtection="1">
      <alignment horizontal="center"/>
    </xf>
    <xf numFmtId="37" fontId="0" fillId="2" borderId="8" xfId="0" applyNumberFormat="1" applyBorder="1" applyAlignment="1" applyProtection="1">
      <alignment horizontal="center"/>
    </xf>
    <xf numFmtId="0" fontId="36" fillId="2" borderId="73" xfId="23" applyNumberFormat="1" applyFont="1" applyBorder="1" applyAlignment="1" applyProtection="1">
      <alignment horizontal="center" vertical="center"/>
    </xf>
    <xf numFmtId="37" fontId="37" fillId="2" borderId="74" xfId="0" applyNumberFormat="1" applyFont="1" applyBorder="1" applyAlignment="1" applyProtection="1"/>
    <xf numFmtId="37" fontId="37" fillId="2" borderId="75" xfId="0" applyNumberFormat="1" applyFont="1" applyBorder="1" applyAlignment="1" applyProtection="1"/>
    <xf numFmtId="37" fontId="37" fillId="2" borderId="76" xfId="0" applyNumberFormat="1" applyFont="1" applyBorder="1" applyAlignment="1" applyProtection="1"/>
    <xf numFmtId="37" fontId="37" fillId="2" borderId="77" xfId="0" applyNumberFormat="1" applyFont="1" applyBorder="1" applyAlignment="1" applyProtection="1"/>
    <xf numFmtId="37" fontId="37" fillId="2" borderId="78" xfId="0" applyNumberFormat="1" applyFont="1" applyBorder="1" applyAlignment="1" applyProtection="1"/>
    <xf numFmtId="0" fontId="36" fillId="2" borderId="20" xfId="23" applyNumberFormat="1" applyFont="1" applyBorder="1" applyAlignment="1" applyProtection="1">
      <alignment horizontal="center" vertical="center"/>
    </xf>
    <xf numFmtId="0" fontId="36" fillId="2" borderId="21" xfId="23" applyNumberFormat="1" applyFont="1" applyBorder="1" applyAlignment="1" applyProtection="1">
      <alignment horizontal="center" vertical="center"/>
    </xf>
    <xf numFmtId="0" fontId="36" fillId="2" borderId="22" xfId="23" applyNumberFormat="1" applyFont="1" applyBorder="1" applyAlignment="1" applyProtection="1">
      <alignment horizontal="center" vertical="center"/>
    </xf>
    <xf numFmtId="0" fontId="36" fillId="2" borderId="25" xfId="23" applyNumberFormat="1" applyFont="1" applyBorder="1" applyAlignment="1" applyProtection="1">
      <alignment horizontal="center" vertical="center"/>
    </xf>
    <xf numFmtId="0" fontId="36" fillId="2" borderId="26" xfId="23" applyNumberFormat="1" applyFont="1" applyBorder="1" applyAlignment="1" applyProtection="1">
      <alignment horizontal="center" vertical="center"/>
    </xf>
    <xf numFmtId="0" fontId="36" fillId="2" borderId="27" xfId="23" applyNumberFormat="1" applyFont="1" applyBorder="1" applyAlignment="1" applyProtection="1">
      <alignment horizontal="center" vertical="center"/>
    </xf>
    <xf numFmtId="0" fontId="7" fillId="3" borderId="71" xfId="23" quotePrefix="1" applyNumberFormat="1" applyFont="1" applyFill="1" applyBorder="1" applyAlignment="1" applyProtection="1">
      <alignment horizontal="center"/>
    </xf>
    <xf numFmtId="0" fontId="7" fillId="3" borderId="12" xfId="23" quotePrefix="1" applyNumberFormat="1" applyFont="1" applyFill="1" applyBorder="1" applyAlignment="1" applyProtection="1">
      <alignment horizontal="center"/>
    </xf>
    <xf numFmtId="0" fontId="7" fillId="3" borderId="72" xfId="23" quotePrefix="1" applyNumberFormat="1" applyFont="1" applyFill="1" applyBorder="1" applyAlignment="1" applyProtection="1">
      <alignment horizontal="center"/>
    </xf>
    <xf numFmtId="0" fontId="2" fillId="3" borderId="0" xfId="23" applyNumberFormat="1" applyFont="1" applyFill="1" applyBorder="1" applyAlignment="1" applyProtection="1">
      <alignment horizontal="center" vertical="center"/>
    </xf>
    <xf numFmtId="0" fontId="2" fillId="3" borderId="24" xfId="23" applyNumberFormat="1" applyFont="1" applyFill="1" applyBorder="1" applyAlignment="1" applyProtection="1">
      <alignment horizontal="center" vertical="center"/>
    </xf>
    <xf numFmtId="37" fontId="37" fillId="2" borderId="79" xfId="0" applyNumberFormat="1" applyFont="1" applyBorder="1" applyAlignment="1" applyProtection="1"/>
    <xf numFmtId="37" fontId="37" fillId="2" borderId="80" xfId="0" applyNumberFormat="1" applyFont="1" applyBorder="1" applyAlignment="1" applyProtection="1"/>
    <xf numFmtId="37" fontId="4" fillId="8" borderId="7" xfId="0" applyNumberFormat="1" applyFont="1" applyFill="1" applyBorder="1" applyAlignment="1" applyProtection="1">
      <alignment horizontal="left"/>
      <protection locked="0"/>
    </xf>
    <xf numFmtId="37" fontId="0" fillId="8" borderId="7" xfId="0" applyNumberFormat="1" applyFill="1" applyBorder="1" applyAlignment="1" applyProtection="1">
      <alignment horizontal="left"/>
      <protection locked="0"/>
    </xf>
    <xf numFmtId="37" fontId="0" fillId="8" borderId="4" xfId="0" applyNumberFormat="1" applyFill="1" applyBorder="1" applyAlignment="1" applyProtection="1">
      <alignment horizontal="left"/>
      <protection locked="0"/>
    </xf>
    <xf numFmtId="0" fontId="4" fillId="2" borderId="7" xfId="24" applyNumberFormat="1" applyBorder="1" applyAlignment="1" applyProtection="1">
      <alignment horizontal="left"/>
    </xf>
    <xf numFmtId="0" fontId="27" fillId="2" borderId="14" xfId="22" applyNumberFormat="1" applyFont="1" applyBorder="1" applyAlignment="1" applyProtection="1">
      <alignment horizontal="left"/>
    </xf>
    <xf numFmtId="0" fontId="27" fillId="2" borderId="4" xfId="22" applyNumberFormat="1" applyFont="1" applyBorder="1" applyAlignment="1" applyProtection="1">
      <alignment horizontal="left"/>
    </xf>
    <xf numFmtId="0" fontId="27" fillId="8" borderId="11" xfId="22" applyNumberFormat="1" applyFont="1" applyFill="1" applyBorder="1" applyAlignment="1" applyProtection="1">
      <alignment horizontal="left" vertical="center"/>
      <protection locked="0"/>
    </xf>
    <xf numFmtId="0" fontId="27" fillId="8" borderId="3" xfId="22" applyNumberFormat="1" applyFont="1" applyFill="1" applyBorder="1" applyAlignment="1" applyProtection="1">
      <alignment horizontal="left" vertical="center"/>
      <protection locked="0"/>
    </xf>
    <xf numFmtId="0" fontId="27" fillId="8" borderId="14" xfId="22" applyNumberFormat="1" applyFont="1" applyFill="1" applyBorder="1" applyAlignment="1" applyProtection="1">
      <alignment horizontal="left" vertical="center"/>
      <protection locked="0"/>
    </xf>
    <xf numFmtId="0" fontId="27" fillId="8" borderId="4" xfId="22" applyNumberFormat="1" applyFont="1" applyFill="1" applyBorder="1" applyAlignment="1" applyProtection="1">
      <alignment horizontal="left" vertical="center"/>
      <protection locked="0"/>
    </xf>
    <xf numFmtId="0" fontId="25" fillId="2" borderId="15" xfId="22" applyNumberFormat="1" applyFont="1" applyBorder="1" applyAlignment="1" applyProtection="1">
      <alignment horizontal="center"/>
    </xf>
    <xf numFmtId="0" fontId="24" fillId="2" borderId="15" xfId="22" applyNumberFormat="1" applyFont="1" applyBorder="1" applyAlignment="1" applyProtection="1">
      <alignment horizontal="center" vertical="center"/>
    </xf>
    <xf numFmtId="0" fontId="36" fillId="2" borderId="0" xfId="24" applyNumberFormat="1" applyFont="1" applyAlignment="1" applyProtection="1">
      <alignment horizontal="center"/>
    </xf>
    <xf numFmtId="0" fontId="2" fillId="2" borderId="18" xfId="24" applyNumberFormat="1" applyFont="1" applyBorder="1" applyAlignment="1" applyProtection="1">
      <alignment horizontal="center"/>
    </xf>
    <xf numFmtId="0" fontId="2" fillId="2" borderId="17" xfId="24" applyNumberFormat="1" applyFont="1" applyBorder="1" applyAlignment="1" applyProtection="1">
      <alignment horizontal="center"/>
    </xf>
    <xf numFmtId="0" fontId="16" fillId="2" borderId="0" xfId="24" applyNumberFormat="1" applyFont="1" applyAlignment="1" applyProtection="1">
      <alignment horizontal="center"/>
    </xf>
    <xf numFmtId="0" fontId="24" fillId="2" borderId="18" xfId="22" applyNumberFormat="1" applyFont="1" applyBorder="1" applyAlignment="1" applyProtection="1">
      <alignment horizontal="center" vertical="center" wrapText="1"/>
    </xf>
    <xf numFmtId="0" fontId="24" fillId="2" borderId="16" xfId="22" applyNumberFormat="1" applyFont="1" applyBorder="1" applyAlignment="1" applyProtection="1">
      <alignment horizontal="center" vertical="center" wrapText="1"/>
    </xf>
    <xf numFmtId="0" fontId="7" fillId="2" borderId="0" xfId="25" applyNumberFormat="1" applyFont="1" applyAlignment="1" applyProtection="1">
      <alignment horizontal="center"/>
    </xf>
    <xf numFmtId="0" fontId="2" fillId="2" borderId="0" xfId="25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0" fontId="1" fillId="7" borderId="14" xfId="25" applyNumberFormat="1" applyFont="1" applyFill="1" applyBorder="1" applyAlignment="1" applyProtection="1">
      <alignment horizontal="center"/>
    </xf>
    <xf numFmtId="0" fontId="1" fillId="7" borderId="7" xfId="25" applyNumberFormat="1" applyFont="1" applyFill="1" applyBorder="1" applyAlignment="1" applyProtection="1">
      <alignment horizontal="center"/>
    </xf>
    <xf numFmtId="0" fontId="1" fillId="7" borderId="4" xfId="25" applyNumberFormat="1" applyFont="1" applyFill="1" applyBorder="1" applyAlignment="1" applyProtection="1">
      <alignment horizontal="center"/>
    </xf>
    <xf numFmtId="0" fontId="23" fillId="2" borderId="11" xfId="25" applyNumberFormat="1" applyFont="1" applyBorder="1" applyAlignment="1" applyProtection="1">
      <alignment horizontal="center" vertical="center"/>
    </xf>
    <xf numFmtId="0" fontId="23" fillId="2" borderId="2" xfId="25" applyNumberFormat="1" applyFont="1" applyBorder="1" applyAlignment="1" applyProtection="1">
      <alignment horizontal="center" vertical="center"/>
    </xf>
    <xf numFmtId="0" fontId="23" fillId="2" borderId="3" xfId="25" applyNumberFormat="1" applyFont="1" applyBorder="1" applyAlignment="1" applyProtection="1">
      <alignment horizontal="center" vertical="center"/>
    </xf>
    <xf numFmtId="0" fontId="2" fillId="2" borderId="81" xfId="25" applyNumberFormat="1" applyFont="1" applyBorder="1" applyAlignment="1" applyProtection="1">
      <alignment horizontal="center"/>
    </xf>
    <xf numFmtId="0" fontId="2" fillId="2" borderId="13" xfId="25" applyNumberFormat="1" applyFont="1" applyBorder="1" applyAlignment="1" applyProtection="1">
      <alignment horizontal="center"/>
    </xf>
    <xf numFmtId="0" fontId="2" fillId="2" borderId="82" xfId="25" applyNumberFormat="1" applyFont="1" applyBorder="1" applyAlignment="1" applyProtection="1">
      <alignment horizontal="center"/>
    </xf>
    <xf numFmtId="0" fontId="1" fillId="8" borderId="14" xfId="25" applyNumberFormat="1" applyFont="1" applyFill="1" applyBorder="1" applyAlignment="1" applyProtection="1">
      <alignment horizontal="center"/>
      <protection locked="0"/>
    </xf>
    <xf numFmtId="0" fontId="1" fillId="8" borderId="7" xfId="25" applyNumberFormat="1" applyFont="1" applyFill="1" applyBorder="1" applyAlignment="1" applyProtection="1">
      <alignment horizontal="center"/>
      <protection locked="0"/>
    </xf>
    <xf numFmtId="0" fontId="1" fillId="8" borderId="4" xfId="25" applyNumberFormat="1" applyFont="1" applyFill="1" applyBorder="1" applyAlignment="1" applyProtection="1">
      <alignment horizontal="center"/>
      <protection locked="0"/>
    </xf>
    <xf numFmtId="37" fontId="16" fillId="2" borderId="0" xfId="18" applyNumberFormat="1" applyFont="1" applyAlignment="1" applyProtection="1">
      <alignment horizontal="left"/>
    </xf>
    <xf numFmtId="37" fontId="16" fillId="2" borderId="0" xfId="0" applyNumberFormat="1" applyFont="1" applyAlignment="1">
      <alignment horizontal="left"/>
    </xf>
    <xf numFmtId="37" fontId="7" fillId="4" borderId="15" xfId="0" quotePrefix="1" applyNumberFormat="1" applyFont="1" applyFill="1" applyBorder="1" applyAlignment="1" applyProtection="1">
      <alignment horizontal="center"/>
    </xf>
    <xf numFmtId="37" fontId="7" fillId="4" borderId="15" xfId="0" applyNumberFormat="1" applyFont="1" applyFill="1" applyBorder="1" applyAlignment="1" applyProtection="1">
      <alignment horizontal="center"/>
    </xf>
  </cellXfs>
  <cellStyles count="37">
    <cellStyle name="Comma" xfId="1" builtinId="3"/>
    <cellStyle name="Comma 2" xfId="2" xr:uid="{00000000-0005-0000-0000-000001000000}"/>
    <cellStyle name="Comma 2 2" xfId="3" xr:uid="{00000000-0005-0000-0000-000002000000}"/>
    <cellStyle name="Comma 2 2 2" xfId="33" xr:uid="{00000000-0005-0000-0000-000001000000}"/>
    <cellStyle name="Comma 2 3" xfId="4" xr:uid="{00000000-0005-0000-0000-000003000000}"/>
    <cellStyle name="Comma 2 4" xfId="31" xr:uid="{00000000-0005-0000-0000-000001000000}"/>
    <cellStyle name="Comma 3" xfId="5" xr:uid="{00000000-0005-0000-0000-000004000000}"/>
    <cellStyle name="Currency" xfId="6" builtinId="4"/>
    <cellStyle name="Currency 2" xfId="7" xr:uid="{00000000-0005-0000-0000-000006000000}"/>
    <cellStyle name="Currency 2 2" xfId="8" xr:uid="{00000000-0005-0000-0000-000007000000}"/>
    <cellStyle name="Currency 2 2 2" xfId="34" xr:uid="{00000000-0005-0000-0000-000003000000}"/>
    <cellStyle name="Currency 2 3" xfId="9" xr:uid="{00000000-0005-0000-0000-000008000000}"/>
    <cellStyle name="Currency 2 4" xfId="32" xr:uid="{00000000-0005-0000-0000-000003000000}"/>
    <cellStyle name="Currency 3" xfId="10" xr:uid="{00000000-0005-0000-0000-000009000000}"/>
    <cellStyle name="Hyperlink 2" xfId="11" xr:uid="{00000000-0005-0000-0000-00000A000000}"/>
    <cellStyle name="Hyperlink 3" xfId="12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35" xr:uid="{00000000-0005-0000-0000-00003F000000}"/>
    <cellStyle name="Normal 4" xfId="17" xr:uid="{00000000-0005-0000-0000-000011000000}"/>
    <cellStyle name="Normal 4 2" xfId="36" xr:uid="{00000000-0005-0000-0000-000041000000}"/>
    <cellStyle name="Normal_COSTPERPT" xfId="18" xr:uid="{00000000-0005-0000-0000-000012000000}"/>
    <cellStyle name="Normal_PMMB60N cover" xfId="19" xr:uid="{00000000-0005-0000-0000-000013000000}"/>
    <cellStyle name="Normal_PMMB60N cover 2" xfId="20" xr:uid="{00000000-0005-0000-0000-000014000000}"/>
    <cellStyle name="Normal_SCH B" xfId="21" xr:uid="{00000000-0005-0000-0000-000015000000}"/>
    <cellStyle name="Normal_SCH B1" xfId="22" xr:uid="{00000000-0005-0000-0000-000016000000}"/>
    <cellStyle name="Normal_SCH B2 3" xfId="23" xr:uid="{00000000-0005-0000-0000-000017000000}"/>
    <cellStyle name="Normal_SCH B4 5" xfId="24" xr:uid="{00000000-0005-0000-0000-000018000000}"/>
    <cellStyle name="Normal_SCH B6 7" xfId="25" xr:uid="{00000000-0005-0000-0000-000019000000}"/>
    <cellStyle name="Percent" xfId="26" builtinId="5"/>
    <cellStyle name="Percent 2" xfId="27" xr:uid="{00000000-0005-0000-0000-00001B000000}"/>
    <cellStyle name="Percent 2 2" xfId="28" xr:uid="{00000000-0005-0000-0000-00001C000000}"/>
    <cellStyle name="Percent 3" xfId="29" xr:uid="{00000000-0005-0000-0000-00001D000000}"/>
    <cellStyle name="Percent 4" xfId="30" xr:uid="{00000000-0005-0000-0000-00001E000000}"/>
  </cellStyles>
  <dxfs count="9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00FFFF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47625</xdr:rowOff>
    </xdr:from>
    <xdr:to>
      <xdr:col>2</xdr:col>
      <xdr:colOff>628650</xdr:colOff>
      <xdr:row>2</xdr:row>
      <xdr:rowOff>57150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99060" y="47625"/>
          <a:ext cx="1120140" cy="428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PMMB-60 LF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08-17-20)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6</xdr:row>
          <xdr:rowOff>9525</xdr:rowOff>
        </xdr:from>
        <xdr:to>
          <xdr:col>7</xdr:col>
          <xdr:colOff>228600</xdr:colOff>
          <xdr:row>7</xdr:row>
          <xdr:rowOff>152400</xdr:rowOff>
        </xdr:to>
        <xdr:sp macro="" textlink="">
          <xdr:nvSpPr>
            <xdr:cNvPr id="9217" name="CheckBox2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6</xdr:row>
          <xdr:rowOff>19050</xdr:rowOff>
        </xdr:from>
        <xdr:to>
          <xdr:col>9</xdr:col>
          <xdr:colOff>142875</xdr:colOff>
          <xdr:row>7</xdr:row>
          <xdr:rowOff>161925</xdr:rowOff>
        </xdr:to>
        <xdr:sp macro="" textlink="">
          <xdr:nvSpPr>
            <xdr:cNvPr id="2050" name="CheckBox2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workbookViewId="0">
      <selection activeCell="B5" sqref="B5"/>
    </sheetView>
  </sheetViews>
  <sheetFormatPr defaultColWidth="7.109375" defaultRowHeight="12.75" x14ac:dyDescent="0.2"/>
  <cols>
    <col min="1" max="1" width="4.44140625" style="173" customWidth="1"/>
    <col min="2" max="2" width="2.44140625" style="173" customWidth="1"/>
    <col min="3" max="3" width="13.88671875" style="173" customWidth="1"/>
    <col min="4" max="4" width="9.109375" style="173" customWidth="1"/>
    <col min="5" max="5" width="11.33203125" style="173" customWidth="1"/>
    <col min="6" max="6" width="7.6640625" style="173" customWidth="1"/>
    <col min="7" max="7" width="8.77734375" style="173" customWidth="1"/>
    <col min="8" max="8" width="8.33203125" style="173" customWidth="1"/>
    <col min="9" max="9" width="10.88671875" style="173" customWidth="1"/>
    <col min="10" max="10" width="4.44140625" style="173" customWidth="1"/>
    <col min="11" max="11" width="6.88671875" style="173" customWidth="1"/>
    <col min="12" max="16384" width="7.109375" style="173"/>
  </cols>
  <sheetData>
    <row r="1" spans="1:10" ht="16.5" x14ac:dyDescent="0.25">
      <c r="A1" s="171" t="s">
        <v>202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6.5" x14ac:dyDescent="0.25">
      <c r="A2" s="171" t="s">
        <v>203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6.5" x14ac:dyDescent="0.25">
      <c r="A3" s="171" t="s">
        <v>204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6.5" x14ac:dyDescent="0.25">
      <c r="A4" s="171" t="s">
        <v>205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6.5" x14ac:dyDescent="0.25">
      <c r="A5" s="171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8.1" customHeight="1" x14ac:dyDescent="0.2">
      <c r="A6" s="172"/>
      <c r="B6" s="172"/>
      <c r="C6" s="172"/>
      <c r="D6" s="172"/>
      <c r="E6" s="172"/>
      <c r="F6" s="172"/>
      <c r="G6" s="172"/>
      <c r="H6" s="172"/>
      <c r="I6" s="172"/>
    </row>
    <row r="7" spans="1:10" ht="18" x14ac:dyDescent="0.2">
      <c r="A7" s="476" t="s">
        <v>206</v>
      </c>
      <c r="B7" s="477"/>
      <c r="C7" s="477"/>
      <c r="D7" s="477"/>
      <c r="E7" s="477"/>
      <c r="F7" s="477"/>
      <c r="G7" s="477"/>
      <c r="H7" s="477"/>
      <c r="I7" s="477"/>
      <c r="J7" s="477"/>
    </row>
    <row r="8" spans="1:10" ht="12.75" customHeight="1" x14ac:dyDescent="0.2">
      <c r="A8" s="174"/>
    </row>
    <row r="9" spans="1:10" ht="15" x14ac:dyDescent="0.25">
      <c r="G9" s="175" t="s">
        <v>294</v>
      </c>
      <c r="H9" s="331"/>
    </row>
    <row r="10" spans="1:10" x14ac:dyDescent="0.2">
      <c r="G10" s="175"/>
    </row>
    <row r="11" spans="1:10" ht="8.1" customHeight="1" thickBot="1" x14ac:dyDescent="0.25"/>
    <row r="12" spans="1:10" ht="14.25" thickTop="1" thickBot="1" x14ac:dyDescent="0.25">
      <c r="C12" s="479" t="s">
        <v>207</v>
      </c>
      <c r="D12" s="480"/>
      <c r="E12" s="480"/>
      <c r="F12" s="480"/>
      <c r="G12" s="480"/>
      <c r="H12" s="481"/>
      <c r="I12" s="176"/>
    </row>
    <row r="13" spans="1:10" ht="8.1" customHeight="1" thickTop="1" thickBot="1" x14ac:dyDescent="0.25"/>
    <row r="14" spans="1:10" ht="13.5" customHeight="1" thickTop="1" x14ac:dyDescent="0.25">
      <c r="B14" s="177"/>
      <c r="C14" s="178"/>
      <c r="D14" s="178"/>
      <c r="E14" s="179" t="s">
        <v>208</v>
      </c>
      <c r="F14" s="178"/>
      <c r="G14" s="178"/>
      <c r="H14" s="178"/>
      <c r="I14" s="180"/>
    </row>
    <row r="15" spans="1:10" ht="12.75" customHeight="1" x14ac:dyDescent="0.2">
      <c r="B15" s="181"/>
      <c r="C15" s="182" t="s">
        <v>209</v>
      </c>
      <c r="D15" s="478"/>
      <c r="E15" s="478"/>
      <c r="F15" s="478"/>
      <c r="G15" s="478"/>
      <c r="H15" s="478"/>
      <c r="I15" s="183"/>
    </row>
    <row r="16" spans="1:10" ht="12.75" customHeight="1" x14ac:dyDescent="0.2">
      <c r="B16" s="181"/>
      <c r="C16" s="182" t="s">
        <v>210</v>
      </c>
      <c r="D16" s="478"/>
      <c r="E16" s="478"/>
      <c r="F16" s="226"/>
      <c r="G16" s="226"/>
      <c r="H16" s="226"/>
      <c r="I16" s="183"/>
    </row>
    <row r="17" spans="1:10" ht="12.75" customHeight="1" x14ac:dyDescent="0.2">
      <c r="A17" s="184"/>
      <c r="B17" s="181"/>
      <c r="C17" s="182" t="s">
        <v>211</v>
      </c>
      <c r="D17" s="358"/>
      <c r="E17" s="358"/>
      <c r="F17" s="358"/>
      <c r="G17" s="358"/>
      <c r="H17" s="358"/>
      <c r="I17" s="183"/>
    </row>
    <row r="18" spans="1:10" ht="12.75" customHeight="1" x14ac:dyDescent="0.2">
      <c r="B18" s="181"/>
      <c r="C18" s="182" t="s">
        <v>212</v>
      </c>
      <c r="D18" s="358"/>
      <c r="E18" s="358"/>
      <c r="F18" s="358"/>
      <c r="G18" s="358"/>
      <c r="H18" s="358"/>
      <c r="I18" s="183"/>
    </row>
    <row r="19" spans="1:10" ht="12.75" customHeight="1" x14ac:dyDescent="0.2">
      <c r="B19" s="181"/>
      <c r="C19" s="182" t="s">
        <v>213</v>
      </c>
      <c r="D19" s="358"/>
      <c r="E19" s="358"/>
      <c r="F19" s="358"/>
      <c r="G19" s="226"/>
      <c r="H19" s="226"/>
      <c r="I19" s="183"/>
    </row>
    <row r="20" spans="1:10" ht="12.75" customHeight="1" x14ac:dyDescent="0.2">
      <c r="B20" s="181"/>
      <c r="C20" s="182" t="s">
        <v>214</v>
      </c>
      <c r="D20" s="358"/>
      <c r="E20" s="358"/>
      <c r="F20" s="226"/>
      <c r="G20" s="226"/>
      <c r="H20" s="226"/>
      <c r="I20" s="183"/>
    </row>
    <row r="21" spans="1:10" ht="12.75" customHeight="1" x14ac:dyDescent="0.2">
      <c r="B21" s="181"/>
      <c r="C21" s="182" t="s">
        <v>215</v>
      </c>
      <c r="D21" s="358"/>
      <c r="E21" s="226"/>
      <c r="F21" s="226"/>
      <c r="G21" s="226"/>
      <c r="H21" s="226"/>
      <c r="I21" s="183"/>
    </row>
    <row r="22" spans="1:10" ht="12.75" customHeight="1" x14ac:dyDescent="0.2">
      <c r="B22" s="181"/>
      <c r="C22" s="185" t="s">
        <v>228</v>
      </c>
      <c r="D22" s="357"/>
      <c r="E22" s="357"/>
      <c r="F22" s="226"/>
      <c r="G22" s="226"/>
      <c r="H22" s="226"/>
      <c r="I22" s="183"/>
    </row>
    <row r="23" spans="1:10" ht="12.75" customHeight="1" x14ac:dyDescent="0.2">
      <c r="B23" s="181"/>
      <c r="C23" s="185" t="s">
        <v>229</v>
      </c>
      <c r="D23" s="358"/>
      <c r="E23" s="358"/>
      <c r="F23" s="250"/>
      <c r="G23" s="250"/>
      <c r="H23" s="250"/>
      <c r="I23" s="183"/>
    </row>
    <row r="24" spans="1:10" ht="12.75" customHeight="1" x14ac:dyDescent="0.2">
      <c r="B24" s="181"/>
      <c r="C24" s="185" t="s">
        <v>249</v>
      </c>
      <c r="D24" s="358"/>
      <c r="E24" s="358"/>
      <c r="F24" s="358"/>
      <c r="G24" s="358"/>
      <c r="H24" s="358"/>
      <c r="I24" s="183"/>
    </row>
    <row r="25" spans="1:10" ht="12.75" customHeight="1" x14ac:dyDescent="0.2">
      <c r="B25" s="181"/>
      <c r="C25" s="185" t="s">
        <v>250</v>
      </c>
      <c r="D25" s="379"/>
      <c r="E25" s="379"/>
      <c r="F25" s="379"/>
      <c r="G25" s="379"/>
      <c r="H25" s="379"/>
      <c r="I25" s="183"/>
    </row>
    <row r="26" spans="1:10" ht="13.5" thickBot="1" x14ac:dyDescent="0.25">
      <c r="A26" s="184"/>
      <c r="B26" s="186"/>
      <c r="C26" s="187"/>
      <c r="D26" s="187"/>
      <c r="E26" s="187"/>
      <c r="F26" s="187"/>
      <c r="G26" s="187"/>
      <c r="H26" s="187"/>
      <c r="I26" s="188"/>
    </row>
    <row r="27" spans="1:10" ht="8.1" customHeight="1" thickTop="1" x14ac:dyDescent="0.25">
      <c r="A27" s="189"/>
    </row>
    <row r="28" spans="1:10" ht="15.75" x14ac:dyDescent="0.25">
      <c r="A28" s="190" t="s">
        <v>216</v>
      </c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8.1" customHeight="1" x14ac:dyDescent="0.25">
      <c r="A29" s="189"/>
    </row>
    <row r="30" spans="1:10" ht="12.75" customHeight="1" x14ac:dyDescent="0.2">
      <c r="A30" s="218" t="s">
        <v>217</v>
      </c>
      <c r="B30" s="219" t="s">
        <v>295</v>
      </c>
    </row>
    <row r="31" spans="1:10" ht="12.75" customHeight="1" x14ac:dyDescent="0.2">
      <c r="A31" s="218"/>
      <c r="B31" s="220" t="s">
        <v>296</v>
      </c>
    </row>
    <row r="32" spans="1:10" ht="12.75" customHeight="1" x14ac:dyDescent="0.2">
      <c r="A32" s="218"/>
      <c r="B32" s="270" t="s">
        <v>351</v>
      </c>
    </row>
    <row r="33" spans="1:8" ht="6.95" customHeight="1" x14ac:dyDescent="0.2">
      <c r="A33" s="218"/>
      <c r="B33" s="220"/>
    </row>
    <row r="34" spans="1:8" ht="12.75" customHeight="1" x14ac:dyDescent="0.2">
      <c r="A34" s="218" t="s">
        <v>218</v>
      </c>
      <c r="B34" s="219" t="s">
        <v>297</v>
      </c>
    </row>
    <row r="35" spans="1:8" ht="12.75" customHeight="1" x14ac:dyDescent="0.2">
      <c r="A35" s="218"/>
      <c r="B35" s="220" t="s">
        <v>298</v>
      </c>
    </row>
    <row r="36" spans="1:8" ht="6.95" customHeight="1" x14ac:dyDescent="0.2">
      <c r="A36" s="218"/>
      <c r="B36" s="220"/>
    </row>
    <row r="37" spans="1:8" ht="12.75" customHeight="1" x14ac:dyDescent="0.2">
      <c r="A37" s="218" t="s">
        <v>219</v>
      </c>
      <c r="B37" s="220" t="s">
        <v>299</v>
      </c>
    </row>
    <row r="38" spans="1:8" ht="12.75" customHeight="1" x14ac:dyDescent="0.2">
      <c r="A38" s="218"/>
      <c r="B38" s="220" t="s">
        <v>300</v>
      </c>
    </row>
    <row r="39" spans="1:8" ht="12.75" customHeight="1" x14ac:dyDescent="0.2">
      <c r="A39" s="218"/>
      <c r="B39" s="220" t="s">
        <v>301</v>
      </c>
    </row>
    <row r="40" spans="1:8" ht="12.75" customHeight="1" x14ac:dyDescent="0.2">
      <c r="A40" s="218"/>
      <c r="B40" s="220" t="s">
        <v>302</v>
      </c>
    </row>
    <row r="41" spans="1:8" ht="12.75" customHeight="1" x14ac:dyDescent="0.2">
      <c r="A41" s="218"/>
      <c r="B41" s="220" t="s">
        <v>303</v>
      </c>
    </row>
    <row r="42" spans="1:8" ht="6.95" customHeight="1" x14ac:dyDescent="0.2">
      <c r="A42" s="218"/>
      <c r="B42" s="220"/>
    </row>
    <row r="43" spans="1:8" ht="12.75" customHeight="1" x14ac:dyDescent="0.25">
      <c r="A43" s="218" t="s">
        <v>220</v>
      </c>
      <c r="B43" s="219" t="s">
        <v>336</v>
      </c>
      <c r="G43" s="221"/>
      <c r="H43" s="331" t="s">
        <v>438</v>
      </c>
    </row>
    <row r="44" spans="1:8" ht="6.95" customHeight="1" x14ac:dyDescent="0.2">
      <c r="A44" s="218"/>
      <c r="B44" s="220"/>
    </row>
    <row r="45" spans="1:8" ht="12.75" customHeight="1" x14ac:dyDescent="0.2">
      <c r="A45" s="218" t="s">
        <v>221</v>
      </c>
      <c r="B45" s="219" t="s">
        <v>304</v>
      </c>
    </row>
    <row r="46" spans="1:8" ht="12.75" customHeight="1" x14ac:dyDescent="0.2">
      <c r="A46" s="218"/>
      <c r="B46" s="219" t="s">
        <v>305</v>
      </c>
    </row>
    <row r="47" spans="1:8" ht="6.95" customHeight="1" x14ac:dyDescent="0.2">
      <c r="A47" s="218"/>
      <c r="B47" s="220"/>
    </row>
    <row r="48" spans="1:8" ht="12.75" customHeight="1" x14ac:dyDescent="0.2">
      <c r="A48" s="218" t="s">
        <v>222</v>
      </c>
      <c r="B48" s="219" t="s">
        <v>223</v>
      </c>
    </row>
    <row r="49" spans="1:10" ht="6.95" customHeight="1" x14ac:dyDescent="0.2">
      <c r="A49" s="218"/>
      <c r="B49" s="220"/>
    </row>
    <row r="50" spans="1:10" ht="12.75" customHeight="1" x14ac:dyDescent="0.2">
      <c r="A50" s="218" t="s">
        <v>224</v>
      </c>
      <c r="B50" s="219" t="s">
        <v>306</v>
      </c>
    </row>
    <row r="51" spans="1:10" ht="12.75" customHeight="1" x14ac:dyDescent="0.2">
      <c r="A51" s="218"/>
      <c r="B51" s="219" t="s">
        <v>307</v>
      </c>
    </row>
    <row r="52" spans="1:10" ht="12.75" customHeight="1" x14ac:dyDescent="0.25">
      <c r="A52" s="191"/>
      <c r="B52" s="192" t="s">
        <v>225</v>
      </c>
      <c r="C52" s="472"/>
      <c r="D52" s="473"/>
      <c r="E52" s="473"/>
    </row>
    <row r="53" spans="1:10" ht="12.75" customHeight="1" x14ac:dyDescent="0.25">
      <c r="A53" s="191"/>
      <c r="B53" s="192" t="s">
        <v>226</v>
      </c>
      <c r="C53" s="472"/>
      <c r="D53" s="473"/>
      <c r="E53" s="473"/>
    </row>
    <row r="54" spans="1:10" ht="12.75" customHeight="1" x14ac:dyDescent="0.25">
      <c r="A54" s="191"/>
      <c r="B54" s="192" t="s">
        <v>227</v>
      </c>
      <c r="C54" s="472"/>
      <c r="D54" s="473"/>
      <c r="E54" s="473"/>
      <c r="F54" s="193"/>
    </row>
    <row r="55" spans="1:10" ht="7.5" customHeight="1" x14ac:dyDescent="0.2">
      <c r="A55" s="194"/>
    </row>
    <row r="56" spans="1:10" ht="18" customHeight="1" x14ac:dyDescent="0.25">
      <c r="A56" s="190" t="s">
        <v>230</v>
      </c>
      <c r="B56" s="172"/>
      <c r="C56" s="172"/>
      <c r="D56" s="172"/>
      <c r="E56" s="172"/>
      <c r="F56" s="172"/>
      <c r="G56" s="172"/>
      <c r="H56" s="172"/>
      <c r="I56" s="172"/>
      <c r="J56" s="172"/>
    </row>
    <row r="57" spans="1:10" ht="8.1" customHeight="1" x14ac:dyDescent="0.25">
      <c r="A57" s="194"/>
      <c r="E57" s="189"/>
    </row>
    <row r="58" spans="1:10" ht="12.75" customHeight="1" x14ac:dyDescent="0.2">
      <c r="B58" s="184" t="s">
        <v>231</v>
      </c>
    </row>
    <row r="59" spans="1:10" ht="12.75" customHeight="1" x14ac:dyDescent="0.2">
      <c r="B59" s="184" t="s">
        <v>232</v>
      </c>
    </row>
    <row r="60" spans="1:10" ht="12.75" customHeight="1" x14ac:dyDescent="0.25">
      <c r="A60" s="189"/>
      <c r="B60" s="195" t="s">
        <v>233</v>
      </c>
    </row>
    <row r="61" spans="1:10" ht="12.75" customHeight="1" x14ac:dyDescent="0.2">
      <c r="B61" s="184" t="s">
        <v>234</v>
      </c>
    </row>
    <row r="62" spans="1:10" ht="12.75" customHeight="1" x14ac:dyDescent="0.2">
      <c r="A62" s="194"/>
    </row>
    <row r="63" spans="1:10" ht="12.75" customHeight="1" x14ac:dyDescent="0.2">
      <c r="A63" s="196"/>
      <c r="B63" s="474"/>
      <c r="C63" s="474"/>
      <c r="D63" s="474"/>
      <c r="E63" s="474"/>
      <c r="F63" s="474"/>
      <c r="G63" s="209"/>
      <c r="H63" s="210"/>
      <c r="I63" s="212"/>
    </row>
    <row r="64" spans="1:10" ht="12.75" customHeight="1" x14ac:dyDescent="0.2">
      <c r="A64" s="197"/>
      <c r="B64" s="227" t="s">
        <v>276</v>
      </c>
      <c r="C64" s="198"/>
      <c r="D64" s="198"/>
      <c r="I64" s="199"/>
    </row>
    <row r="65" spans="1:9" ht="9.9499999999999993" customHeight="1" x14ac:dyDescent="0.2">
      <c r="A65" s="200"/>
    </row>
    <row r="66" spans="1:9" ht="12.75" customHeight="1" x14ac:dyDescent="0.2">
      <c r="A66" s="200"/>
      <c r="B66" s="474"/>
      <c r="C66" s="474"/>
      <c r="D66" s="211"/>
      <c r="E66" s="474"/>
      <c r="F66" s="474"/>
      <c r="G66" s="474"/>
      <c r="H66" s="210"/>
      <c r="I66" s="332"/>
    </row>
    <row r="67" spans="1:9" ht="12.75" customHeight="1" x14ac:dyDescent="0.2">
      <c r="A67" s="200"/>
      <c r="B67" s="227" t="s">
        <v>236</v>
      </c>
      <c r="E67" s="228" t="s">
        <v>237</v>
      </c>
      <c r="F67" s="201"/>
      <c r="G67" s="201"/>
      <c r="I67" s="230" t="s">
        <v>235</v>
      </c>
    </row>
    <row r="68" spans="1:9" ht="9.9499999999999993" customHeight="1" x14ac:dyDescent="0.2">
      <c r="A68" s="202"/>
    </row>
    <row r="69" spans="1:9" ht="9.9499999999999993" customHeight="1" x14ac:dyDescent="0.2">
      <c r="A69" s="202"/>
    </row>
    <row r="70" spans="1:9" ht="12.75" customHeight="1" x14ac:dyDescent="0.2">
      <c r="A70" s="200"/>
      <c r="B70" s="474"/>
      <c r="C70" s="474"/>
      <c r="D70" s="475"/>
      <c r="E70" s="475"/>
      <c r="F70" s="475"/>
      <c r="G70" s="475"/>
      <c r="H70" s="333"/>
      <c r="I70" s="332"/>
    </row>
    <row r="71" spans="1:9" ht="12.75" customHeight="1" x14ac:dyDescent="0.2">
      <c r="A71" s="200"/>
      <c r="B71" s="227" t="s">
        <v>275</v>
      </c>
      <c r="E71" s="228" t="s">
        <v>263</v>
      </c>
      <c r="F71" s="201"/>
      <c r="G71" s="201"/>
      <c r="I71" s="230" t="s">
        <v>235</v>
      </c>
    </row>
    <row r="72" spans="1:9" ht="12.75" customHeight="1" x14ac:dyDescent="0.2">
      <c r="A72" s="200"/>
      <c r="B72" s="204"/>
      <c r="C72" s="204"/>
      <c r="D72" s="204"/>
      <c r="E72" s="471"/>
      <c r="F72" s="471"/>
      <c r="G72" s="471"/>
      <c r="H72" s="334"/>
      <c r="I72" s="334"/>
    </row>
    <row r="73" spans="1:9" ht="12.75" customHeight="1" x14ac:dyDescent="0.2">
      <c r="A73" s="200"/>
      <c r="C73" s="198"/>
      <c r="D73" s="198"/>
      <c r="E73" s="227" t="s">
        <v>264</v>
      </c>
      <c r="F73" s="198"/>
      <c r="G73" s="198"/>
      <c r="H73" s="229" t="s">
        <v>265</v>
      </c>
      <c r="I73" s="229" t="s">
        <v>266</v>
      </c>
    </row>
    <row r="74" spans="1:9" ht="12.75" customHeight="1" x14ac:dyDescent="0.2">
      <c r="A74" s="200"/>
    </row>
    <row r="75" spans="1:9" x14ac:dyDescent="0.2">
      <c r="A75" s="200"/>
      <c r="C75" s="200"/>
    </row>
    <row r="76" spans="1:9" x14ac:dyDescent="0.2">
      <c r="A76" s="200"/>
    </row>
    <row r="77" spans="1:9" x14ac:dyDescent="0.2">
      <c r="A77" s="200"/>
    </row>
    <row r="78" spans="1:9" x14ac:dyDescent="0.2">
      <c r="A78" s="200"/>
    </row>
  </sheetData>
  <mergeCells count="12">
    <mergeCell ref="A7:J7"/>
    <mergeCell ref="D15:H15"/>
    <mergeCell ref="D16:E16"/>
    <mergeCell ref="E66:G66"/>
    <mergeCell ref="B66:C66"/>
    <mergeCell ref="B63:F63"/>
    <mergeCell ref="C12:H12"/>
    <mergeCell ref="E72:G72"/>
    <mergeCell ref="C53:E53"/>
    <mergeCell ref="C54:E54"/>
    <mergeCell ref="C52:E52"/>
    <mergeCell ref="B70:G70"/>
  </mergeCells>
  <phoneticPr fontId="3" type="noConversion"/>
  <printOptions horizontalCentered="1" verticalCentered="1"/>
  <pageMargins left="0.25" right="0.25" top="0.5" bottom="0.5" header="0.25" footer="0.25"/>
  <pageSetup scale="82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DH116"/>
  <sheetViews>
    <sheetView zoomScale="80" zoomScaleNormal="80" workbookViewId="0">
      <pane ySplit="10" topLeftCell="A11" activePane="bottomLeft" state="frozen"/>
      <selection activeCell="C54" sqref="C54"/>
      <selection pane="bottomLeft" activeCell="C14" sqref="C14"/>
    </sheetView>
  </sheetViews>
  <sheetFormatPr defaultColWidth="11.44140625" defaultRowHeight="15" x14ac:dyDescent="0.2"/>
  <cols>
    <col min="1" max="1" width="5.77734375" style="15" customWidth="1"/>
    <col min="2" max="2" width="8.77734375" style="15" customWidth="1"/>
    <col min="3" max="3" width="48.6640625" style="4" customWidth="1"/>
    <col min="4" max="4" width="10.77734375" style="4" customWidth="1"/>
    <col min="5" max="7" width="12.77734375" style="4" customWidth="1"/>
    <col min="8" max="23" width="12.6640625" style="4" customWidth="1"/>
    <col min="24" max="16384" width="11.44140625" style="4"/>
  </cols>
  <sheetData>
    <row r="1" spans="1:112" ht="15.75" x14ac:dyDescent="0.25">
      <c r="A1" s="104" t="str">
        <f>CONCATENATE("Dealer Name:  ",COVER!D15)</f>
        <v xml:space="preserve">Dealer Name:  </v>
      </c>
    </row>
    <row r="2" spans="1:112" ht="15.75" x14ac:dyDescent="0.25">
      <c r="A2" s="104" t="str">
        <f>CONCATENATE("for the Year Ended December 31, ",COVER!H9)</f>
        <v xml:space="preserve">for the Year Ended December 31, </v>
      </c>
    </row>
    <row r="3" spans="1:112" ht="15.75" x14ac:dyDescent="0.25">
      <c r="A3" s="104"/>
    </row>
    <row r="4" spans="1:112" ht="15.75" x14ac:dyDescent="0.25">
      <c r="A4" s="104"/>
      <c r="G4" s="3" t="s">
        <v>1</v>
      </c>
    </row>
    <row r="5" spans="1:112" ht="20.100000000000001" customHeight="1" x14ac:dyDescent="0.25">
      <c r="A5" s="482" t="s">
        <v>0</v>
      </c>
      <c r="B5" s="483"/>
      <c r="C5" s="483"/>
      <c r="D5" s="483"/>
      <c r="E5" s="483"/>
      <c r="F5" s="483"/>
      <c r="G5" s="48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</row>
    <row r="6" spans="1:112" ht="20.100000000000001" customHeight="1" x14ac:dyDescent="0.25">
      <c r="A6" s="4"/>
      <c r="B6" s="103"/>
      <c r="C6" s="10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</row>
    <row r="7" spans="1:112" ht="20.100000000000001" customHeight="1" x14ac:dyDescent="0.25">
      <c r="A7" s="4"/>
      <c r="B7" s="105"/>
      <c r="D7" s="27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 ht="20.100000000000001" customHeight="1" x14ac:dyDescent="0.25"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</row>
    <row r="9" spans="1:112" ht="20.100000000000001" customHeight="1" x14ac:dyDescent="0.25">
      <c r="A9" s="60" t="s">
        <v>155</v>
      </c>
      <c r="B9" s="484" t="s">
        <v>154</v>
      </c>
      <c r="C9" s="485"/>
      <c r="D9" s="42" t="s">
        <v>2</v>
      </c>
      <c r="E9" s="59" t="s">
        <v>2</v>
      </c>
      <c r="F9" s="46"/>
      <c r="G9" s="4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</row>
    <row r="10" spans="1:112" ht="20.100000000000001" customHeight="1" x14ac:dyDescent="0.25">
      <c r="A10" s="61" t="s">
        <v>156</v>
      </c>
      <c r="B10" s="486"/>
      <c r="C10" s="487"/>
      <c r="D10" s="41" t="s">
        <v>101</v>
      </c>
      <c r="E10" s="56" t="s">
        <v>308</v>
      </c>
      <c r="F10" s="47"/>
      <c r="G10" s="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 ht="9.9499999999999993" customHeight="1" x14ac:dyDescent="0.25">
      <c r="C11" s="1"/>
      <c r="D11" s="43"/>
      <c r="E11" s="57"/>
      <c r="F11" s="47"/>
      <c r="G11" s="4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1:112" ht="20.100000000000001" customHeight="1" x14ac:dyDescent="0.25">
      <c r="B12" s="488" t="s">
        <v>3</v>
      </c>
      <c r="C12" s="488"/>
      <c r="D12" s="43"/>
      <c r="E12" s="57"/>
      <c r="F12" s="47"/>
      <c r="G12" s="4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</row>
    <row r="13" spans="1:112" ht="20.100000000000001" customHeight="1" x14ac:dyDescent="0.25">
      <c r="B13" s="2" t="s">
        <v>4</v>
      </c>
      <c r="D13" s="50"/>
      <c r="E13" s="58"/>
      <c r="F13" s="44"/>
      <c r="G13" s="4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ht="20.100000000000001" customHeight="1" x14ac:dyDescent="0.2">
      <c r="A14" s="76">
        <v>1</v>
      </c>
      <c r="B14" s="94" t="s">
        <v>116</v>
      </c>
      <c r="C14" s="95"/>
      <c r="D14" s="73" t="s">
        <v>5</v>
      </c>
      <c r="E14" s="401"/>
      <c r="F14" s="51"/>
      <c r="G14" s="4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12" ht="20.100000000000001" customHeight="1" x14ac:dyDescent="0.2">
      <c r="A15" s="76">
        <v>2</v>
      </c>
      <c r="B15" s="93" t="s">
        <v>117</v>
      </c>
      <c r="C15" s="79"/>
      <c r="D15" s="74" t="s">
        <v>6</v>
      </c>
      <c r="E15" s="402"/>
      <c r="F15" s="45"/>
      <c r="G15" s="4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ht="20.100000000000001" customHeight="1" x14ac:dyDescent="0.2">
      <c r="A16" s="76">
        <v>3</v>
      </c>
      <c r="B16" s="93" t="s">
        <v>118</v>
      </c>
      <c r="C16" s="79"/>
      <c r="D16" s="75" t="s">
        <v>7</v>
      </c>
      <c r="E16" s="401"/>
      <c r="F16" s="45"/>
      <c r="G16" s="4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ht="20.100000000000001" customHeight="1" x14ac:dyDescent="0.2">
      <c r="A17" s="76">
        <v>4</v>
      </c>
      <c r="B17" s="93" t="s">
        <v>119</v>
      </c>
      <c r="C17" s="79"/>
      <c r="D17" s="75" t="s">
        <v>8</v>
      </c>
      <c r="E17" s="401"/>
      <c r="F17" s="45"/>
      <c r="G17" s="4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ht="20.100000000000001" customHeight="1" x14ac:dyDescent="0.25">
      <c r="A18" s="76">
        <v>5</v>
      </c>
      <c r="B18" s="137" t="s">
        <v>353</v>
      </c>
      <c r="C18" s="79"/>
      <c r="D18" s="75" t="s">
        <v>9</v>
      </c>
      <c r="E18" s="401"/>
      <c r="F18" s="45"/>
      <c r="G18" s="4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ht="20.100000000000001" customHeight="1" x14ac:dyDescent="0.25">
      <c r="A19" s="76">
        <v>6</v>
      </c>
      <c r="B19" s="137" t="s">
        <v>354</v>
      </c>
      <c r="C19" s="79"/>
      <c r="D19" s="75" t="s">
        <v>251</v>
      </c>
      <c r="E19" s="401"/>
      <c r="F19" s="45"/>
      <c r="G19" s="4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ht="20.100000000000001" customHeight="1" x14ac:dyDescent="0.2">
      <c r="A20" s="76">
        <v>7</v>
      </c>
      <c r="B20" s="137" t="s">
        <v>246</v>
      </c>
      <c r="C20" s="79"/>
      <c r="D20" s="75" t="s">
        <v>10</v>
      </c>
      <c r="E20" s="402"/>
      <c r="F20" s="45"/>
      <c r="G20" s="4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ht="20.100000000000001" customHeight="1" x14ac:dyDescent="0.2">
      <c r="A21" s="76">
        <v>8</v>
      </c>
      <c r="B21" s="137" t="s">
        <v>247</v>
      </c>
      <c r="C21" s="79"/>
      <c r="D21" s="75" t="s">
        <v>11</v>
      </c>
      <c r="E21" s="401"/>
      <c r="F21" s="45"/>
      <c r="G21" s="4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20.100000000000001" customHeight="1" x14ac:dyDescent="0.25">
      <c r="A22" s="76">
        <v>9</v>
      </c>
      <c r="B22" s="137" t="s">
        <v>355</v>
      </c>
      <c r="C22" s="79"/>
      <c r="D22" s="75" t="s">
        <v>12</v>
      </c>
      <c r="E22" s="401"/>
      <c r="F22" s="45"/>
      <c r="G22" s="4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20.100000000000001" customHeight="1" x14ac:dyDescent="0.25">
      <c r="A23" s="76">
        <v>10</v>
      </c>
      <c r="B23" s="137" t="s">
        <v>356</v>
      </c>
      <c r="C23" s="79"/>
      <c r="D23" s="75" t="s">
        <v>252</v>
      </c>
      <c r="E23" s="402"/>
      <c r="F23" s="45"/>
      <c r="G23" s="4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20.100000000000001" customHeight="1" x14ac:dyDescent="0.2">
      <c r="A24" s="76">
        <v>11</v>
      </c>
      <c r="B24" s="93" t="s">
        <v>248</v>
      </c>
      <c r="C24" s="79"/>
      <c r="D24" s="75" t="s">
        <v>13</v>
      </c>
      <c r="E24" s="402"/>
      <c r="F24" s="45"/>
      <c r="G24" s="4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20.100000000000001" customHeight="1" x14ac:dyDescent="0.2">
      <c r="A25" s="76">
        <v>12</v>
      </c>
      <c r="B25" s="93" t="s">
        <v>120</v>
      </c>
      <c r="C25" s="79"/>
      <c r="D25" s="75" t="s">
        <v>14</v>
      </c>
      <c r="E25" s="402"/>
      <c r="F25" s="45"/>
      <c r="G25" s="39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20.100000000000001" customHeight="1" x14ac:dyDescent="0.2">
      <c r="A26" s="76">
        <v>13</v>
      </c>
      <c r="B26" s="93" t="s">
        <v>121</v>
      </c>
      <c r="C26" s="79"/>
      <c r="D26" s="75" t="s">
        <v>15</v>
      </c>
      <c r="E26" s="401"/>
      <c r="F26" s="45"/>
      <c r="G26" s="4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20.100000000000001" customHeight="1" x14ac:dyDescent="0.2">
      <c r="A27" s="76">
        <v>14</v>
      </c>
      <c r="B27" s="93" t="s">
        <v>122</v>
      </c>
      <c r="C27" s="79"/>
      <c r="D27" s="75" t="s">
        <v>16</v>
      </c>
      <c r="E27" s="402"/>
      <c r="F27" s="45"/>
      <c r="G27" s="4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20.100000000000001" customHeight="1" x14ac:dyDescent="0.25">
      <c r="A28" s="76">
        <v>15</v>
      </c>
      <c r="B28" s="96"/>
      <c r="C28" s="214" t="s">
        <v>357</v>
      </c>
      <c r="D28" s="216"/>
      <c r="E28" s="426"/>
      <c r="F28" s="311">
        <f>ROUND((SUM(E14:E27)),0)</f>
        <v>0</v>
      </c>
      <c r="G28" s="4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20.100000000000001" customHeight="1" x14ac:dyDescent="0.25">
      <c r="B29" s="2" t="s">
        <v>149</v>
      </c>
      <c r="D29" s="54"/>
      <c r="E29" s="427"/>
      <c r="F29" s="52"/>
      <c r="G29" s="4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20.100000000000001" customHeight="1" x14ac:dyDescent="0.2">
      <c r="A30" s="76">
        <v>16</v>
      </c>
      <c r="B30" s="77" t="s">
        <v>123</v>
      </c>
      <c r="C30" s="79"/>
      <c r="D30" s="75" t="s">
        <v>17</v>
      </c>
      <c r="E30" s="401"/>
      <c r="F30" s="45"/>
      <c r="G30" s="4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20.100000000000001" customHeight="1" x14ac:dyDescent="0.2">
      <c r="A31" s="76">
        <v>17</v>
      </c>
      <c r="B31" s="77" t="s">
        <v>124</v>
      </c>
      <c r="C31" s="79"/>
      <c r="D31" s="75" t="s">
        <v>18</v>
      </c>
      <c r="E31" s="402"/>
      <c r="F31" s="45"/>
      <c r="G31" s="4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ht="20.100000000000001" customHeight="1" x14ac:dyDescent="0.2">
      <c r="A32" s="76">
        <v>18</v>
      </c>
      <c r="B32" s="77" t="s">
        <v>125</v>
      </c>
      <c r="C32" s="79"/>
      <c r="D32" s="75" t="s">
        <v>19</v>
      </c>
      <c r="E32" s="402"/>
      <c r="F32" s="45"/>
      <c r="G32" s="4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20.100000000000001" customHeight="1" x14ac:dyDescent="0.2">
      <c r="A33" s="76">
        <v>19</v>
      </c>
      <c r="B33" s="77" t="s">
        <v>126</v>
      </c>
      <c r="C33" s="79"/>
      <c r="D33" s="75" t="s">
        <v>20</v>
      </c>
      <c r="E33" s="402"/>
      <c r="F33" s="45"/>
      <c r="G33" s="4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ht="20.100000000000001" customHeight="1" x14ac:dyDescent="0.2">
      <c r="A34" s="76">
        <v>20</v>
      </c>
      <c r="B34" s="77" t="s">
        <v>127</v>
      </c>
      <c r="C34" s="79"/>
      <c r="D34" s="75" t="s">
        <v>21</v>
      </c>
      <c r="E34" s="402"/>
      <c r="F34" s="48"/>
      <c r="G34" s="4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20.100000000000001" customHeight="1" x14ac:dyDescent="0.25">
      <c r="A35" s="76">
        <v>21</v>
      </c>
      <c r="B35" s="96"/>
      <c r="C35" s="215" t="s">
        <v>358</v>
      </c>
      <c r="D35" s="216"/>
      <c r="E35" s="426"/>
      <c r="F35" s="311">
        <f>ROUND((SUM(E30:E34)),0)</f>
        <v>0</v>
      </c>
      <c r="G35" s="4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ht="20.100000000000001" customHeight="1" x14ac:dyDescent="0.25">
      <c r="B36" s="2" t="s">
        <v>150</v>
      </c>
      <c r="D36" s="54"/>
      <c r="E36" s="427"/>
      <c r="F36" s="52"/>
      <c r="G36" s="4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ht="20.100000000000001" customHeight="1" x14ac:dyDescent="0.2">
      <c r="A37" s="76">
        <v>22</v>
      </c>
      <c r="B37" s="96" t="s">
        <v>128</v>
      </c>
      <c r="C37" s="95"/>
      <c r="D37" s="75" t="s">
        <v>22</v>
      </c>
      <c r="E37" s="403"/>
      <c r="F37" s="45"/>
      <c r="G37" s="4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ht="20.100000000000001" customHeight="1" x14ac:dyDescent="0.2">
      <c r="A38" s="76">
        <v>23</v>
      </c>
      <c r="B38" s="96" t="s">
        <v>129</v>
      </c>
      <c r="C38" s="95"/>
      <c r="D38" s="75" t="s">
        <v>23</v>
      </c>
      <c r="E38" s="403"/>
      <c r="F38" s="45"/>
      <c r="G38" s="4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ht="20.100000000000001" customHeight="1" x14ac:dyDescent="0.2">
      <c r="A39" s="76">
        <v>24</v>
      </c>
      <c r="B39" s="77" t="s">
        <v>130</v>
      </c>
      <c r="C39" s="79"/>
      <c r="D39" s="75" t="s">
        <v>24</v>
      </c>
      <c r="E39" s="401"/>
      <c r="F39" s="45"/>
      <c r="G39" s="4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ht="20.100000000000001" customHeight="1" x14ac:dyDescent="0.2">
      <c r="A40" s="76">
        <v>25</v>
      </c>
      <c r="B40" s="77" t="s">
        <v>131</v>
      </c>
      <c r="C40" s="79"/>
      <c r="D40" s="75" t="s">
        <v>25</v>
      </c>
      <c r="E40" s="401"/>
      <c r="F40" s="45"/>
      <c r="G40" s="4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ht="20.100000000000001" customHeight="1" x14ac:dyDescent="0.2">
      <c r="A41" s="76">
        <v>26</v>
      </c>
      <c r="B41" s="77" t="s">
        <v>132</v>
      </c>
      <c r="C41" s="79"/>
      <c r="D41" s="75" t="s">
        <v>26</v>
      </c>
      <c r="E41" s="401"/>
      <c r="F41" s="45"/>
      <c r="G41" s="4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ht="20.100000000000001" customHeight="1" x14ac:dyDescent="0.2">
      <c r="A42" s="76">
        <v>27</v>
      </c>
      <c r="B42" s="77" t="s">
        <v>243</v>
      </c>
      <c r="C42" s="79"/>
      <c r="D42" s="75" t="s">
        <v>27</v>
      </c>
      <c r="E42" s="401"/>
      <c r="F42" s="48"/>
      <c r="G42" s="4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ht="20.100000000000001" customHeight="1" x14ac:dyDescent="0.25">
      <c r="A43" s="76">
        <v>28</v>
      </c>
      <c r="B43" s="96"/>
      <c r="C43" s="215">
        <v>81327</v>
      </c>
      <c r="D43" s="216"/>
      <c r="E43" s="426"/>
      <c r="F43" s="311">
        <f>ROUND((SUM(E37:E42)),0)</f>
        <v>0</v>
      </c>
      <c r="G43" s="4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ht="20.100000000000001" customHeight="1" x14ac:dyDescent="0.2">
      <c r="A44" s="76">
        <v>29</v>
      </c>
      <c r="B44" s="79" t="s">
        <v>133</v>
      </c>
      <c r="C44" s="79"/>
      <c r="D44" s="78" t="s">
        <v>28</v>
      </c>
      <c r="E44" s="402"/>
      <c r="F44" s="53"/>
      <c r="G44" s="4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ht="20.100000000000001" customHeight="1" x14ac:dyDescent="0.25">
      <c r="A45" s="76">
        <v>30</v>
      </c>
      <c r="B45" s="213"/>
      <c r="C45" s="215" t="s">
        <v>359</v>
      </c>
      <c r="D45" s="78" t="s">
        <v>29</v>
      </c>
      <c r="E45" s="426"/>
      <c r="F45" s="216"/>
      <c r="G45" s="311">
        <f>ROUND((F28+F35+F43+E44),0)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ht="9.9499999999999993" customHeight="1" x14ac:dyDescent="0.2">
      <c r="C46" s="1">
        <v>2283991</v>
      </c>
      <c r="D46" s="47"/>
      <c r="E46" s="428"/>
      <c r="F46" s="44"/>
      <c r="G46" s="4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ht="20.100000000000001" customHeight="1" x14ac:dyDescent="0.25">
      <c r="B47" s="489" t="s">
        <v>30</v>
      </c>
      <c r="C47" s="489"/>
      <c r="D47" s="47"/>
      <c r="E47" s="428"/>
      <c r="F47" s="44"/>
      <c r="G47" s="4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ht="20.100000000000001" customHeight="1" x14ac:dyDescent="0.25">
      <c r="B48" s="2" t="s">
        <v>151</v>
      </c>
      <c r="D48" s="49"/>
      <c r="E48" s="429"/>
      <c r="F48" s="44"/>
      <c r="G48" s="4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ht="20.100000000000001" customHeight="1" x14ac:dyDescent="0.2">
      <c r="A49" s="76">
        <v>31</v>
      </c>
      <c r="B49" s="96" t="s">
        <v>134</v>
      </c>
      <c r="C49" s="95">
        <v>884</v>
      </c>
      <c r="D49" s="78" t="s">
        <v>31</v>
      </c>
      <c r="E49" s="401"/>
      <c r="F49" s="51"/>
      <c r="G49" s="4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ht="20.100000000000001" customHeight="1" x14ac:dyDescent="0.2">
      <c r="A50" s="76">
        <v>32</v>
      </c>
      <c r="B50" s="96" t="s">
        <v>135</v>
      </c>
      <c r="C50" s="95"/>
      <c r="D50" s="75" t="s">
        <v>32</v>
      </c>
      <c r="E50" s="401"/>
      <c r="F50" s="45"/>
      <c r="G50" s="4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ht="20.100000000000001" customHeight="1" x14ac:dyDescent="0.2">
      <c r="A51" s="76">
        <v>33</v>
      </c>
      <c r="B51" s="96" t="s">
        <v>136</v>
      </c>
      <c r="C51" s="95"/>
      <c r="D51" s="75" t="s">
        <v>33</v>
      </c>
      <c r="E51" s="401"/>
      <c r="F51" s="45"/>
      <c r="G51" s="4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112" ht="20.100000000000001" customHeight="1" x14ac:dyDescent="0.2">
      <c r="A52" s="76">
        <v>34</v>
      </c>
      <c r="B52" s="96" t="s">
        <v>137</v>
      </c>
      <c r="C52" s="95"/>
      <c r="D52" s="75" t="s">
        <v>34</v>
      </c>
      <c r="E52" s="401"/>
      <c r="F52" s="45"/>
      <c r="G52" s="4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1:112" ht="20.100000000000001" customHeight="1" x14ac:dyDescent="0.2">
      <c r="A53" s="76">
        <v>35</v>
      </c>
      <c r="B53" s="96" t="s">
        <v>138</v>
      </c>
      <c r="C53" s="95"/>
      <c r="D53" s="75" t="s">
        <v>35</v>
      </c>
      <c r="E53" s="401"/>
      <c r="F53" s="45"/>
      <c r="G53" s="4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ht="20.100000000000001" customHeight="1" x14ac:dyDescent="0.2">
      <c r="A54" s="76">
        <v>36</v>
      </c>
      <c r="B54" s="96" t="s">
        <v>139</v>
      </c>
      <c r="C54" s="95"/>
      <c r="D54" s="75" t="s">
        <v>36</v>
      </c>
      <c r="E54" s="401"/>
      <c r="F54" s="45"/>
      <c r="G54" s="4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ht="20.100000000000001" customHeight="1" x14ac:dyDescent="0.2">
      <c r="A55" s="76">
        <v>37</v>
      </c>
      <c r="B55" s="96" t="s">
        <v>140</v>
      </c>
      <c r="C55" s="95"/>
      <c r="D55" s="75" t="s">
        <v>37</v>
      </c>
      <c r="E55" s="402"/>
      <c r="F55" s="45"/>
      <c r="G55" s="4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ht="20.100000000000001" customHeight="1" x14ac:dyDescent="0.2">
      <c r="A56" s="76">
        <v>38</v>
      </c>
      <c r="B56" s="96" t="s">
        <v>141</v>
      </c>
      <c r="C56" s="95"/>
      <c r="D56" s="75" t="s">
        <v>38</v>
      </c>
      <c r="E56" s="402"/>
      <c r="F56" s="45"/>
      <c r="G56" s="4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ht="20.100000000000001" customHeight="1" x14ac:dyDescent="0.2">
      <c r="A57" s="76">
        <v>39</v>
      </c>
      <c r="B57" s="96" t="s">
        <v>142</v>
      </c>
      <c r="C57" s="95"/>
      <c r="D57" s="75" t="s">
        <v>39</v>
      </c>
      <c r="E57" s="401"/>
      <c r="F57" s="48"/>
      <c r="G57" s="4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112" ht="20.100000000000001" customHeight="1" x14ac:dyDescent="0.25">
      <c r="A58" s="76">
        <v>40</v>
      </c>
      <c r="B58" s="96" t="s">
        <v>277</v>
      </c>
      <c r="C58" s="215" t="s">
        <v>360</v>
      </c>
      <c r="D58" s="216"/>
      <c r="E58" s="426"/>
      <c r="F58" s="311">
        <f>ROUND(SUM(E49:E57),0)</f>
        <v>0</v>
      </c>
      <c r="G58" s="4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2" ht="20.100000000000001" customHeight="1" x14ac:dyDescent="0.25">
      <c r="B59" s="2" t="s">
        <v>152</v>
      </c>
      <c r="D59" s="54"/>
      <c r="E59" s="427"/>
      <c r="F59" s="52"/>
      <c r="G59" s="4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1:112" ht="20.100000000000001" customHeight="1" x14ac:dyDescent="0.2">
      <c r="A60" s="76">
        <v>41</v>
      </c>
      <c r="B60" s="96" t="s">
        <v>143</v>
      </c>
      <c r="C60" s="95"/>
      <c r="D60" s="75" t="s">
        <v>40</v>
      </c>
      <c r="E60" s="402"/>
      <c r="F60" s="45"/>
      <c r="G60" s="4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2" ht="20.100000000000001" customHeight="1" x14ac:dyDescent="0.2">
      <c r="A61" s="76">
        <v>42</v>
      </c>
      <c r="B61" s="96" t="s">
        <v>144</v>
      </c>
      <c r="C61" s="95"/>
      <c r="D61" s="75" t="s">
        <v>41</v>
      </c>
      <c r="E61" s="401"/>
      <c r="F61" s="45"/>
      <c r="G61" s="4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1:112" ht="20.100000000000001" customHeight="1" x14ac:dyDescent="0.2">
      <c r="A62" s="76">
        <v>43</v>
      </c>
      <c r="B62" s="96" t="s">
        <v>145</v>
      </c>
      <c r="C62" s="95"/>
      <c r="D62" s="75" t="s">
        <v>42</v>
      </c>
      <c r="E62" s="402"/>
      <c r="F62" s="45"/>
      <c r="G62" s="4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2" ht="20.100000000000001" customHeight="1" x14ac:dyDescent="0.2">
      <c r="A63" s="76">
        <v>44</v>
      </c>
      <c r="B63" s="96" t="s">
        <v>146</v>
      </c>
      <c r="C63" s="95"/>
      <c r="D63" s="75" t="s">
        <v>43</v>
      </c>
      <c r="E63" s="402"/>
      <c r="F63" s="48"/>
      <c r="G63" s="4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12" ht="20.100000000000001" customHeight="1" x14ac:dyDescent="0.25">
      <c r="A64" s="76">
        <v>45</v>
      </c>
      <c r="B64" s="96" t="s">
        <v>277</v>
      </c>
      <c r="C64" s="215" t="s">
        <v>361</v>
      </c>
      <c r="D64" s="216"/>
      <c r="E64" s="426"/>
      <c r="F64" s="311">
        <f>ROUND(SUM(E60:E63),0)</f>
        <v>0</v>
      </c>
      <c r="G64" s="4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ht="20.100000000000001" customHeight="1" x14ac:dyDescent="0.25">
      <c r="A65" s="76">
        <v>46</v>
      </c>
      <c r="B65" s="96" t="s">
        <v>278</v>
      </c>
      <c r="C65" s="215" t="s">
        <v>362</v>
      </c>
      <c r="D65" s="75" t="s">
        <v>44</v>
      </c>
      <c r="E65" s="426"/>
      <c r="F65" s="311">
        <f>ROUND((F58+F64),0)</f>
        <v>0</v>
      </c>
      <c r="G65" s="4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ht="20.100000000000001" customHeight="1" x14ac:dyDescent="0.25">
      <c r="B66" s="2" t="s">
        <v>153</v>
      </c>
      <c r="D66" s="54"/>
      <c r="E66" s="427"/>
      <c r="F66" s="52"/>
      <c r="G66" s="4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ht="20.100000000000001" customHeight="1" x14ac:dyDescent="0.2">
      <c r="A67" s="76">
        <v>47</v>
      </c>
      <c r="B67" s="96" t="s">
        <v>147</v>
      </c>
      <c r="C67" s="95"/>
      <c r="D67" s="75" t="s">
        <v>45</v>
      </c>
      <c r="E67" s="401"/>
      <c r="F67" s="45"/>
      <c r="G67" s="4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ht="20.100000000000001" customHeight="1" x14ac:dyDescent="0.2">
      <c r="A68" s="76">
        <v>48</v>
      </c>
      <c r="B68" s="96" t="s">
        <v>148</v>
      </c>
      <c r="C68" s="95"/>
      <c r="D68" s="75" t="s">
        <v>46</v>
      </c>
      <c r="E68" s="401"/>
      <c r="F68" s="48"/>
      <c r="G68" s="4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ht="20.100000000000001" customHeight="1" x14ac:dyDescent="0.25">
      <c r="A69" s="76">
        <v>49</v>
      </c>
      <c r="B69" s="96" t="s">
        <v>277</v>
      </c>
      <c r="C69" s="215" t="s">
        <v>363</v>
      </c>
      <c r="D69" s="75" t="s">
        <v>47</v>
      </c>
      <c r="E69" s="430"/>
      <c r="F69" s="311">
        <f>ROUND((E67+E68),0)</f>
        <v>0</v>
      </c>
      <c r="G69" s="4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ht="20.100000000000001" customHeight="1" x14ac:dyDescent="0.25">
      <c r="A70" s="76">
        <v>50</v>
      </c>
      <c r="B70" s="96" t="s">
        <v>278</v>
      </c>
      <c r="C70" s="215" t="s">
        <v>364</v>
      </c>
      <c r="D70" s="216"/>
      <c r="E70" s="430"/>
      <c r="F70" s="216"/>
      <c r="G70" s="311">
        <f>ROUND((F65+F69),0)</f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ht="15.95" customHeight="1" x14ac:dyDescent="0.2">
      <c r="C71" s="1"/>
      <c r="D71" s="1"/>
      <c r="E71" s="39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ht="15.9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ht="15.95" customHeight="1" x14ac:dyDescent="0.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ht="15.95" customHeight="1" x14ac:dyDescent="0.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ht="15.95" customHeight="1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ht="15.95" customHeight="1" x14ac:dyDescent="0.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ht="15.95" customHeight="1" x14ac:dyDescent="0.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ht="15.95" customHeight="1" x14ac:dyDescent="0.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1:112" ht="15.95" customHeight="1" x14ac:dyDescent="0.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</row>
    <row r="80" spans="1:112" ht="15.95" customHeight="1" x14ac:dyDescent="0.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</row>
    <row r="81" spans="3:112" ht="15.95" customHeight="1" x14ac:dyDescent="0.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3:112" ht="15.95" customHeight="1" x14ac:dyDescent="0.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3:112" ht="15.95" customHeight="1" x14ac:dyDescent="0.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3:112" ht="15.95" customHeight="1" x14ac:dyDescent="0.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3:112" ht="15.95" customHeight="1" x14ac:dyDescent="0.2">
      <c r="C85" s="1"/>
      <c r="D85" s="1"/>
      <c r="E85" s="1"/>
      <c r="F85" s="1"/>
      <c r="G85" s="1">
        <f>G45-G70</f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3:112" ht="15.95" customHeight="1" x14ac:dyDescent="0.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3:112" ht="15.95" customHeight="1" x14ac:dyDescent="0.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3:112" ht="15.95" customHeight="1" x14ac:dyDescent="0.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3:112" ht="15.95" customHeight="1" x14ac:dyDescent="0.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3:112" ht="15.95" customHeight="1" x14ac:dyDescent="0.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3:112" ht="15.95" customHeight="1" x14ac:dyDescent="0.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3:112" ht="15.95" customHeight="1" x14ac:dyDescent="0.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3:112" ht="15.95" customHeight="1" x14ac:dyDescent="0.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3:112" ht="15.95" customHeight="1" x14ac:dyDescent="0.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3:112" ht="15.95" customHeight="1" x14ac:dyDescent="0.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3:112" ht="15.95" customHeight="1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3:112" ht="15.95" customHeight="1" x14ac:dyDescent="0.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3:112" ht="15.95" customHeight="1" x14ac:dyDescent="0.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3:112" ht="15.95" customHeight="1" x14ac:dyDescent="0.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3:112" ht="15.95" customHeight="1" x14ac:dyDescent="0.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3:112" ht="15.95" customHeight="1" x14ac:dyDescent="0.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3:112" ht="15.95" customHeight="1" x14ac:dyDescent="0.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</row>
    <row r="103" spans="3:112" ht="15.95" customHeight="1" x14ac:dyDescent="0.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</row>
    <row r="104" spans="3:112" ht="15.95" customHeight="1" x14ac:dyDescent="0.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</row>
    <row r="105" spans="3:112" ht="15.95" customHeight="1" x14ac:dyDescent="0.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</row>
    <row r="106" spans="3:112" ht="15.95" customHeight="1" x14ac:dyDescent="0.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</row>
    <row r="107" spans="3:112" ht="15.95" customHeight="1" x14ac:dyDescent="0.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3:112" ht="15.95" customHeight="1" x14ac:dyDescent="0.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3:112" ht="15.95" customHeight="1" x14ac:dyDescent="0.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3:112" ht="15.95" customHeight="1" x14ac:dyDescent="0.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3:112" ht="15.95" customHeight="1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</row>
    <row r="112" spans="3:112" ht="15.95" customHeight="1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3:112" ht="15.95" customHeight="1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3:112" ht="15.95" customHeight="1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3:112" ht="15.95" customHeight="1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3:112" ht="15.95" customHeight="1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</sheetData>
  <sheetProtection sheet="1" formatCells="0" formatColumns="0" formatRows="0"/>
  <mergeCells count="4">
    <mergeCell ref="A5:G5"/>
    <mergeCell ref="B9:C10"/>
    <mergeCell ref="B12:C12"/>
    <mergeCell ref="B47:C47"/>
  </mergeCells>
  <phoneticPr fontId="0" type="noConversion"/>
  <conditionalFormatting sqref="F28 F43">
    <cfRule type="cellIs" dxfId="94" priority="6" stopIfTrue="1" operator="equal">
      <formula>0</formula>
    </cfRule>
  </conditionalFormatting>
  <conditionalFormatting sqref="F35">
    <cfRule type="cellIs" dxfId="93" priority="5" stopIfTrue="1" operator="equal">
      <formula>0</formula>
    </cfRule>
  </conditionalFormatting>
  <conditionalFormatting sqref="G45">
    <cfRule type="cellIs" dxfId="92" priority="4" stopIfTrue="1" operator="equal">
      <formula>0</formula>
    </cfRule>
  </conditionalFormatting>
  <conditionalFormatting sqref="F58">
    <cfRule type="cellIs" dxfId="91" priority="3" stopIfTrue="1" operator="equal">
      <formula>0</formula>
    </cfRule>
  </conditionalFormatting>
  <conditionalFormatting sqref="F64:F65">
    <cfRule type="cellIs" dxfId="90" priority="2" stopIfTrue="1" operator="equal">
      <formula>0</formula>
    </cfRule>
  </conditionalFormatting>
  <conditionalFormatting sqref="F69 G70">
    <cfRule type="cellIs" dxfId="89" priority="1" stopIfTrue="1" operator="equal">
      <formula>0</formula>
    </cfRule>
  </conditionalFormatting>
  <printOptions horizontalCentered="1" verticalCentered="1"/>
  <pageMargins left="0.5" right="0.5" top="0.75" bottom="0.75" header="0.5" footer="0.5"/>
  <pageSetup scale="51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7" r:id="rId4" name="CheckBox21">
          <controlPr autoLine="0" r:id="rId5">
            <anchor moveWithCells="1">
              <from>
                <xdr:col>4</xdr:col>
                <xdr:colOff>428625</xdr:colOff>
                <xdr:row>6</xdr:row>
                <xdr:rowOff>9525</xdr:rowOff>
              </from>
              <to>
                <xdr:col>7</xdr:col>
                <xdr:colOff>228600</xdr:colOff>
                <xdr:row>7</xdr:row>
                <xdr:rowOff>152400</xdr:rowOff>
              </to>
            </anchor>
          </controlPr>
        </control>
      </mc:Choice>
      <mc:Fallback>
        <control shapeId="9217" r:id="rId4" name="CheckBox2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70"/>
  <sheetViews>
    <sheetView zoomScale="90" zoomScaleNormal="90" workbookViewId="0">
      <pane ySplit="10" topLeftCell="A11" activePane="bottomLeft" state="frozen"/>
      <selection activeCell="C54" sqref="C54"/>
      <selection pane="bottomLeft" activeCell="F52" sqref="F52"/>
    </sheetView>
  </sheetViews>
  <sheetFormatPr defaultColWidth="11.44140625" defaultRowHeight="15" x14ac:dyDescent="0.2"/>
  <cols>
    <col min="1" max="1" width="5.77734375" style="8" customWidth="1"/>
    <col min="2" max="2" width="10.33203125" style="8" customWidth="1"/>
    <col min="3" max="3" width="59.109375" style="8" customWidth="1"/>
    <col min="4" max="4" width="10.77734375" style="8" customWidth="1"/>
    <col min="5" max="7" width="15.77734375" style="8" customWidth="1"/>
    <col min="8" max="8" width="11.44140625" style="8" customWidth="1"/>
    <col min="9" max="9" width="12.21875" style="8" bestFit="1" customWidth="1"/>
    <col min="10" max="10" width="13.33203125" style="8" bestFit="1" customWidth="1"/>
    <col min="11" max="11" width="11.77734375" style="8" bestFit="1" customWidth="1"/>
    <col min="12" max="16384" width="11.44140625" style="8"/>
  </cols>
  <sheetData>
    <row r="1" spans="1:7" ht="15.75" x14ac:dyDescent="0.25">
      <c r="A1" s="104" t="str">
        <f>CONCATENATE("Dealer Name:  ",COVER!D15)</f>
        <v xml:space="preserve">Dealer Name:  </v>
      </c>
    </row>
    <row r="2" spans="1:7" ht="15.75" x14ac:dyDescent="0.25">
      <c r="A2" s="104" t="str">
        <f>CONCATENATE("for the Year Ended December 31, ",COVER!H9)</f>
        <v xml:space="preserve">for the Year Ended December 31, </v>
      </c>
    </row>
    <row r="3" spans="1:7" ht="15.75" x14ac:dyDescent="0.25">
      <c r="A3" s="104"/>
    </row>
    <row r="4" spans="1:7" ht="15.75" x14ac:dyDescent="0.25">
      <c r="G4" s="7" t="s">
        <v>49</v>
      </c>
    </row>
    <row r="5" spans="1:7" ht="20.100000000000001" customHeight="1" x14ac:dyDescent="0.25">
      <c r="A5" s="490" t="s">
        <v>48</v>
      </c>
      <c r="B5" s="490"/>
      <c r="C5" s="491"/>
      <c r="D5" s="491"/>
      <c r="E5" s="491"/>
      <c r="F5" s="491"/>
      <c r="G5" s="491"/>
    </row>
    <row r="6" spans="1:7" ht="20.100000000000001" customHeight="1" x14ac:dyDescent="0.25">
      <c r="D6" s="5"/>
      <c r="E6" s="5"/>
      <c r="F6" s="5"/>
    </row>
    <row r="7" spans="1:7" ht="20.100000000000001" customHeight="1" x14ac:dyDescent="0.25">
      <c r="B7" s="40"/>
      <c r="D7" s="273"/>
      <c r="E7" s="273"/>
      <c r="F7" s="273"/>
    </row>
    <row r="8" spans="1:7" ht="20.100000000000001" customHeight="1" x14ac:dyDescent="0.2">
      <c r="C8" s="6"/>
      <c r="D8" s="6"/>
      <c r="E8" s="6"/>
      <c r="F8" s="6"/>
      <c r="G8" s="6"/>
    </row>
    <row r="9" spans="1:7" ht="20.100000000000001" customHeight="1" x14ac:dyDescent="0.25">
      <c r="A9" s="152" t="s">
        <v>155</v>
      </c>
      <c r="B9" s="492" t="s">
        <v>154</v>
      </c>
      <c r="C9" s="493"/>
      <c r="D9" s="154" t="s">
        <v>2</v>
      </c>
      <c r="E9" s="154" t="s">
        <v>446</v>
      </c>
      <c r="F9" s="154" t="s">
        <v>448</v>
      </c>
      <c r="G9" s="154" t="s">
        <v>50</v>
      </c>
    </row>
    <row r="10" spans="1:7" ht="20.100000000000001" customHeight="1" x14ac:dyDescent="0.25">
      <c r="A10" s="153" t="s">
        <v>156</v>
      </c>
      <c r="B10" s="494"/>
      <c r="C10" s="495"/>
      <c r="D10" s="155" t="s">
        <v>101</v>
      </c>
      <c r="E10" s="155" t="s">
        <v>447</v>
      </c>
      <c r="F10" s="155" t="s">
        <v>447</v>
      </c>
      <c r="G10" s="155" t="s">
        <v>309</v>
      </c>
    </row>
    <row r="11" spans="1:7" s="138" customFormat="1" ht="9.9499999999999993" customHeight="1" x14ac:dyDescent="0.25">
      <c r="A11" s="156"/>
      <c r="B11" s="97"/>
      <c r="C11" s="157"/>
      <c r="D11" s="151"/>
      <c r="E11" s="151"/>
      <c r="F11" s="151"/>
      <c r="G11" s="151"/>
    </row>
    <row r="12" spans="1:7" s="142" customFormat="1" ht="20.100000000000001" customHeight="1" x14ac:dyDescent="0.25">
      <c r="A12" s="148"/>
      <c r="B12" s="149" t="s">
        <v>254</v>
      </c>
      <c r="C12" s="150"/>
      <c r="D12" s="49"/>
      <c r="E12" s="49"/>
      <c r="F12" s="49"/>
      <c r="G12" s="49"/>
    </row>
    <row r="13" spans="1:7" ht="20.100000000000001" customHeight="1" x14ac:dyDescent="0.2">
      <c r="A13" s="62">
        <v>1</v>
      </c>
      <c r="B13" s="98" t="s">
        <v>157</v>
      </c>
      <c r="C13" s="101"/>
      <c r="D13" s="9">
        <v>41005</v>
      </c>
      <c r="E13" s="442"/>
      <c r="F13" s="442"/>
      <c r="G13" s="441">
        <f>ROUND(SUM(E13:F13),0)</f>
        <v>0</v>
      </c>
    </row>
    <row r="14" spans="1:7" ht="20.100000000000001" customHeight="1" x14ac:dyDescent="0.2">
      <c r="A14" s="62">
        <v>2</v>
      </c>
      <c r="B14" s="98" t="s">
        <v>158</v>
      </c>
      <c r="C14" s="101"/>
      <c r="D14" s="9">
        <v>41007</v>
      </c>
      <c r="E14" s="216"/>
      <c r="F14" s="442"/>
      <c r="G14" s="441">
        <f t="shared" ref="G14:G21" si="0">ROUND(SUM(E14:F14),0)</f>
        <v>0</v>
      </c>
    </row>
    <row r="15" spans="1:7" ht="20.100000000000001" customHeight="1" x14ac:dyDescent="0.2">
      <c r="A15" s="62">
        <v>3</v>
      </c>
      <c r="B15" s="99" t="s">
        <v>159</v>
      </c>
      <c r="C15" s="101"/>
      <c r="D15" s="9">
        <v>41010</v>
      </c>
      <c r="E15" s="216"/>
      <c r="F15" s="442"/>
      <c r="G15" s="441">
        <f t="shared" si="0"/>
        <v>0</v>
      </c>
    </row>
    <row r="16" spans="1:7" ht="20.100000000000001" customHeight="1" x14ac:dyDescent="0.2">
      <c r="A16" s="62">
        <v>4</v>
      </c>
      <c r="B16" s="98" t="s">
        <v>160</v>
      </c>
      <c r="C16" s="101"/>
      <c r="D16" s="9">
        <v>41015</v>
      </c>
      <c r="E16" s="216"/>
      <c r="F16" s="442"/>
      <c r="G16" s="441">
        <f t="shared" si="0"/>
        <v>0</v>
      </c>
    </row>
    <row r="17" spans="1:10" ht="20.100000000000001" customHeight="1" x14ac:dyDescent="0.2">
      <c r="A17" s="62">
        <v>5</v>
      </c>
      <c r="B17" s="98" t="s">
        <v>161</v>
      </c>
      <c r="C17" s="101"/>
      <c r="D17" s="9">
        <v>41020</v>
      </c>
      <c r="E17" s="216"/>
      <c r="F17" s="442"/>
      <c r="G17" s="441">
        <f t="shared" si="0"/>
        <v>0</v>
      </c>
    </row>
    <row r="18" spans="1:10" ht="20.100000000000001" customHeight="1" x14ac:dyDescent="0.2">
      <c r="A18" s="62">
        <v>6</v>
      </c>
      <c r="B18" s="98" t="s">
        <v>257</v>
      </c>
      <c r="C18" s="101"/>
      <c r="D18" s="9">
        <v>41025</v>
      </c>
      <c r="E18" s="216"/>
      <c r="F18" s="442"/>
      <c r="G18" s="441">
        <f t="shared" si="0"/>
        <v>0</v>
      </c>
    </row>
    <row r="19" spans="1:10" ht="20.100000000000001" customHeight="1" x14ac:dyDescent="0.2">
      <c r="A19" s="62">
        <v>7</v>
      </c>
      <c r="B19" s="98" t="s">
        <v>162</v>
      </c>
      <c r="C19" s="101"/>
      <c r="D19" s="9">
        <v>41035</v>
      </c>
      <c r="E19" s="216"/>
      <c r="F19" s="442"/>
      <c r="G19" s="441">
        <f t="shared" si="0"/>
        <v>0</v>
      </c>
    </row>
    <row r="20" spans="1:10" ht="20.100000000000001" customHeight="1" x14ac:dyDescent="0.2">
      <c r="A20" s="62">
        <v>8</v>
      </c>
      <c r="B20" s="98" t="s">
        <v>163</v>
      </c>
      <c r="C20" s="101"/>
      <c r="D20" s="9">
        <v>41040</v>
      </c>
      <c r="E20" s="442"/>
      <c r="F20" s="442"/>
      <c r="G20" s="441">
        <f t="shared" si="0"/>
        <v>0</v>
      </c>
    </row>
    <row r="21" spans="1:10" ht="20.100000000000001" customHeight="1" x14ac:dyDescent="0.2">
      <c r="A21" s="62">
        <v>9</v>
      </c>
      <c r="B21" s="98" t="s">
        <v>164</v>
      </c>
      <c r="C21" s="101"/>
      <c r="D21" s="9">
        <v>41045</v>
      </c>
      <c r="E21" s="442"/>
      <c r="F21" s="442"/>
      <c r="G21" s="441">
        <f t="shared" si="0"/>
        <v>0</v>
      </c>
    </row>
    <row r="22" spans="1:10" ht="19.5" customHeight="1" x14ac:dyDescent="0.25">
      <c r="A22" s="62">
        <v>10</v>
      </c>
      <c r="C22" s="160" t="s">
        <v>365</v>
      </c>
      <c r="D22" s="216"/>
      <c r="E22" s="440">
        <f>ROUND(SUM(E13:E21),0)</f>
        <v>0</v>
      </c>
      <c r="F22" s="440">
        <f>ROUND(SUM(F13:F21),0)</f>
        <v>0</v>
      </c>
      <c r="G22" s="440">
        <f>ROUND(SUM(G13:G21),0)</f>
        <v>0</v>
      </c>
    </row>
    <row r="23" spans="1:10" s="142" customFormat="1" ht="9.9499999999999993" customHeight="1" x14ac:dyDescent="0.25">
      <c r="A23" s="144"/>
      <c r="B23" s="145"/>
      <c r="C23" s="146"/>
      <c r="D23" s="52"/>
      <c r="E23" s="52"/>
      <c r="F23" s="52"/>
      <c r="G23" s="147"/>
    </row>
    <row r="24" spans="1:10" s="142" customFormat="1" ht="20.100000000000001" customHeight="1" x14ac:dyDescent="0.25">
      <c r="A24" s="148"/>
      <c r="B24" s="149" t="s">
        <v>256</v>
      </c>
      <c r="C24" s="150"/>
      <c r="D24" s="49"/>
      <c r="E24" s="49"/>
      <c r="F24" s="49"/>
      <c r="G24" s="49"/>
    </row>
    <row r="25" spans="1:10" ht="20.100000000000001" customHeight="1" x14ac:dyDescent="0.2">
      <c r="A25" s="62">
        <v>11</v>
      </c>
      <c r="B25" s="98" t="s">
        <v>165</v>
      </c>
      <c r="C25" s="101"/>
      <c r="D25" s="9">
        <v>42005</v>
      </c>
      <c r="E25" s="442"/>
      <c r="F25" s="442"/>
      <c r="G25" s="441">
        <f t="shared" ref="G25:G26" si="1">ROUND(SUM(E25:F25),0)</f>
        <v>0</v>
      </c>
    </row>
    <row r="26" spans="1:10" ht="20.100000000000001" customHeight="1" x14ac:dyDescent="0.2">
      <c r="A26" s="62">
        <v>12</v>
      </c>
      <c r="B26" s="468" t="s">
        <v>455</v>
      </c>
      <c r="C26" s="101"/>
      <c r="D26" s="9">
        <v>42030</v>
      </c>
      <c r="E26" s="216"/>
      <c r="F26" s="442"/>
      <c r="G26" s="441">
        <f t="shared" si="1"/>
        <v>0</v>
      </c>
    </row>
    <row r="27" spans="1:10" ht="20.100000000000001" customHeight="1" x14ac:dyDescent="0.25">
      <c r="A27" s="62">
        <v>13</v>
      </c>
      <c r="C27" s="160" t="s">
        <v>366</v>
      </c>
      <c r="D27" s="216"/>
      <c r="E27" s="440">
        <f t="shared" ref="E27:F27" si="2">ROUND(SUM(E25:E26),0)</f>
        <v>0</v>
      </c>
      <c r="F27" s="440">
        <f t="shared" si="2"/>
        <v>0</v>
      </c>
      <c r="G27" s="440">
        <f>ROUND(SUM(G25:G26),0)</f>
        <v>0</v>
      </c>
    </row>
    <row r="28" spans="1:10" s="142" customFormat="1" ht="9.9499999999999993" customHeight="1" x14ac:dyDescent="0.25">
      <c r="A28" s="144"/>
      <c r="B28" s="145"/>
      <c r="C28" s="146"/>
      <c r="D28" s="52"/>
      <c r="E28" s="52"/>
      <c r="F28" s="52"/>
      <c r="G28" s="147"/>
    </row>
    <row r="29" spans="1:10" ht="20.100000000000001" customHeight="1" x14ac:dyDescent="0.25">
      <c r="A29" s="62">
        <v>14</v>
      </c>
      <c r="B29" s="162"/>
      <c r="C29" s="160" t="s">
        <v>367</v>
      </c>
      <c r="D29" s="216"/>
      <c r="E29" s="440">
        <f>ROUND((E22-E27),0)</f>
        <v>0</v>
      </c>
      <c r="F29" s="440">
        <f>ROUND((F22-F27),0)</f>
        <v>0</v>
      </c>
      <c r="G29" s="440">
        <f>ROUND((G22-G27),0)</f>
        <v>0</v>
      </c>
      <c r="J29" s="417"/>
    </row>
    <row r="30" spans="1:10" s="142" customFormat="1" ht="9.9499999999999993" customHeight="1" x14ac:dyDescent="0.25">
      <c r="A30" s="144"/>
      <c r="B30" s="145"/>
      <c r="C30" s="146"/>
      <c r="D30" s="52"/>
      <c r="E30" s="52"/>
      <c r="F30" s="52"/>
      <c r="G30" s="147"/>
    </row>
    <row r="31" spans="1:10" s="142" customFormat="1" ht="20.100000000000001" customHeight="1" x14ac:dyDescent="0.25">
      <c r="A31" s="148"/>
      <c r="B31" s="149" t="s">
        <v>255</v>
      </c>
      <c r="C31" s="150"/>
      <c r="D31" s="49"/>
      <c r="E31" s="49"/>
      <c r="F31" s="49"/>
      <c r="G31" s="49"/>
    </row>
    <row r="32" spans="1:10" ht="20.100000000000001" customHeight="1" x14ac:dyDescent="0.2">
      <c r="A32" s="62">
        <v>15</v>
      </c>
      <c r="B32" s="98" t="s">
        <v>310</v>
      </c>
      <c r="C32" s="101"/>
      <c r="D32" s="9">
        <v>43005</v>
      </c>
      <c r="E32" s="443"/>
      <c r="F32" s="443"/>
      <c r="G32" s="441">
        <f t="shared" ref="G32:G39" si="3">ROUND(SUM(E32:F32),0)</f>
        <v>0</v>
      </c>
    </row>
    <row r="33" spans="1:11" ht="20.100000000000001" customHeight="1" x14ac:dyDescent="0.2">
      <c r="A33" s="62">
        <v>16</v>
      </c>
      <c r="B33" s="469" t="s">
        <v>456</v>
      </c>
      <c r="C33" s="101"/>
      <c r="D33" s="9">
        <v>43010</v>
      </c>
      <c r="E33" s="443"/>
      <c r="F33" s="443"/>
      <c r="G33" s="441">
        <f t="shared" si="3"/>
        <v>0</v>
      </c>
    </row>
    <row r="34" spans="1:11" ht="20.100000000000001" customHeight="1" x14ac:dyDescent="0.25">
      <c r="A34" s="62">
        <v>17</v>
      </c>
      <c r="C34" s="100" t="s">
        <v>368</v>
      </c>
      <c r="D34" s="216"/>
      <c r="E34" s="441">
        <f t="shared" ref="E34" si="4">ROUND(SUM(C34:D34),0)</f>
        <v>0</v>
      </c>
      <c r="F34" s="441">
        <f t="shared" ref="F34" si="5">ROUND(SUM(D34:E34),0)</f>
        <v>0</v>
      </c>
      <c r="G34" s="441">
        <f t="shared" si="3"/>
        <v>0</v>
      </c>
    </row>
    <row r="35" spans="1:11" ht="20.100000000000001" customHeight="1" x14ac:dyDescent="0.2">
      <c r="A35" s="62">
        <v>18</v>
      </c>
      <c r="B35" s="159" t="s">
        <v>342</v>
      </c>
      <c r="C35" s="101"/>
      <c r="D35" s="9">
        <v>43015</v>
      </c>
      <c r="E35" s="443"/>
      <c r="F35" s="443"/>
      <c r="G35" s="441">
        <f t="shared" si="3"/>
        <v>0</v>
      </c>
    </row>
    <row r="36" spans="1:11" ht="20.100000000000001" customHeight="1" x14ac:dyDescent="0.2">
      <c r="A36" s="62">
        <v>19</v>
      </c>
      <c r="B36" s="98" t="s">
        <v>166</v>
      </c>
      <c r="C36" s="101"/>
      <c r="D36" s="9">
        <v>43020</v>
      </c>
      <c r="E36" s="443"/>
      <c r="F36" s="443"/>
      <c r="G36" s="441">
        <f t="shared" si="3"/>
        <v>0</v>
      </c>
    </row>
    <row r="37" spans="1:11" ht="20.100000000000001" customHeight="1" x14ac:dyDescent="0.2">
      <c r="A37" s="62">
        <v>20</v>
      </c>
      <c r="B37" s="98" t="s">
        <v>167</v>
      </c>
      <c r="C37" s="101"/>
      <c r="D37" s="9">
        <v>43025</v>
      </c>
      <c r="E37" s="443"/>
      <c r="F37" s="443"/>
      <c r="G37" s="441">
        <f t="shared" si="3"/>
        <v>0</v>
      </c>
    </row>
    <row r="38" spans="1:11" ht="20.100000000000001" customHeight="1" x14ac:dyDescent="0.2">
      <c r="A38" s="62">
        <v>21</v>
      </c>
      <c r="B38" s="98" t="s">
        <v>168</v>
      </c>
      <c r="C38" s="101"/>
      <c r="D38" s="9">
        <v>43030</v>
      </c>
      <c r="E38" s="443"/>
      <c r="F38" s="443"/>
      <c r="G38" s="441">
        <f t="shared" si="3"/>
        <v>0</v>
      </c>
    </row>
    <row r="39" spans="1:11" ht="20.100000000000001" customHeight="1" x14ac:dyDescent="0.2">
      <c r="A39" s="62">
        <v>22</v>
      </c>
      <c r="B39" s="159" t="s">
        <v>352</v>
      </c>
      <c r="C39" s="101"/>
      <c r="D39" s="9">
        <v>43040</v>
      </c>
      <c r="E39" s="443"/>
      <c r="F39" s="443"/>
      <c r="G39" s="441">
        <f t="shared" si="3"/>
        <v>0</v>
      </c>
    </row>
    <row r="40" spans="1:11" ht="20.100000000000001" customHeight="1" x14ac:dyDescent="0.25">
      <c r="A40" s="62">
        <v>23</v>
      </c>
      <c r="C40" s="100" t="s">
        <v>369</v>
      </c>
      <c r="D40" s="216"/>
      <c r="E40" s="440">
        <f t="shared" ref="E40:F40" si="6">ROUND(SUM(E34:E39),0)</f>
        <v>0</v>
      </c>
      <c r="F40" s="440">
        <f t="shared" si="6"/>
        <v>0</v>
      </c>
      <c r="G40" s="440">
        <f>ROUND(SUM(G34:G39),0)</f>
        <v>0</v>
      </c>
      <c r="K40" s="417"/>
    </row>
    <row r="41" spans="1:11" s="142" customFormat="1" ht="9.9499999999999993" customHeight="1" x14ac:dyDescent="0.25">
      <c r="A41" s="139"/>
      <c r="B41" s="140"/>
      <c r="C41" s="141"/>
      <c r="D41" s="55"/>
      <c r="E41" s="55"/>
      <c r="F41" s="55"/>
      <c r="G41" s="143"/>
      <c r="J41" s="8"/>
    </row>
    <row r="42" spans="1:11" ht="20.100000000000001" customHeight="1" x14ac:dyDescent="0.25">
      <c r="A42" s="62">
        <v>24</v>
      </c>
      <c r="C42" s="100" t="s">
        <v>370</v>
      </c>
      <c r="D42" s="9">
        <v>40000</v>
      </c>
      <c r="E42" s="440">
        <f t="shared" ref="E42:F42" si="7">ROUND((E29-E40),0)</f>
        <v>0</v>
      </c>
      <c r="F42" s="440">
        <f t="shared" si="7"/>
        <v>0</v>
      </c>
      <c r="G42" s="440">
        <f>ROUND((G29-G40),0)</f>
        <v>0</v>
      </c>
    </row>
    <row r="43" spans="1:11" s="142" customFormat="1" ht="9.9499999999999993" customHeight="1" x14ac:dyDescent="0.25">
      <c r="A43" s="144"/>
      <c r="B43" s="145"/>
      <c r="C43" s="146"/>
      <c r="D43" s="158"/>
      <c r="E43" s="158"/>
      <c r="F43" s="158"/>
      <c r="G43" s="147"/>
      <c r="J43" s="8"/>
    </row>
    <row r="44" spans="1:11" s="142" customFormat="1" ht="20.100000000000001" customHeight="1" x14ac:dyDescent="0.25">
      <c r="A44" s="148"/>
      <c r="B44" s="274" t="s">
        <v>371</v>
      </c>
      <c r="C44" s="150"/>
      <c r="D44" s="49"/>
      <c r="E44" s="49"/>
      <c r="F44" s="49"/>
      <c r="G44" s="49"/>
      <c r="J44" s="8"/>
    </row>
    <row r="45" spans="1:11" ht="20.100000000000001" customHeight="1" x14ac:dyDescent="0.2">
      <c r="A45" s="62">
        <v>25</v>
      </c>
      <c r="B45" s="98" t="s">
        <v>271</v>
      </c>
      <c r="C45" s="101"/>
      <c r="D45" s="9">
        <v>50500</v>
      </c>
      <c r="E45" s="465">
        <f>'SCH B2 &amp; B3'!C88</f>
        <v>0</v>
      </c>
      <c r="F45" s="465">
        <f>'SCH B2 &amp; B3'!C89</f>
        <v>0</v>
      </c>
      <c r="G45" s="440">
        <f>SUM(E45:F45)</f>
        <v>0</v>
      </c>
    </row>
    <row r="46" spans="1:11" ht="20.100000000000001" customHeight="1" x14ac:dyDescent="0.2">
      <c r="A46" s="62">
        <v>26</v>
      </c>
      <c r="B46" s="98" t="s">
        <v>97</v>
      </c>
      <c r="C46" s="101"/>
      <c r="D46" s="9">
        <v>51000</v>
      </c>
      <c r="E46" s="465">
        <f>'SCH B2 &amp; B3'!D88</f>
        <v>0</v>
      </c>
      <c r="F46" s="465">
        <f>'SCH B2 &amp; B3'!D89</f>
        <v>0</v>
      </c>
      <c r="G46" s="440">
        <f t="shared" ref="G46:G57" si="8">SUM(E46:F46)</f>
        <v>0</v>
      </c>
    </row>
    <row r="47" spans="1:11" ht="20.100000000000001" customHeight="1" x14ac:dyDescent="0.2">
      <c r="A47" s="62">
        <v>27</v>
      </c>
      <c r="B47" s="98" t="s">
        <v>63</v>
      </c>
      <c r="C47" s="101"/>
      <c r="D47" s="9">
        <v>51500</v>
      </c>
      <c r="E47" s="465">
        <f>'SCH B2 &amp; B3'!E88</f>
        <v>0</v>
      </c>
      <c r="F47" s="465">
        <f>'SCH B2 &amp; B3'!E89</f>
        <v>0</v>
      </c>
      <c r="G47" s="440">
        <f t="shared" si="8"/>
        <v>0</v>
      </c>
    </row>
    <row r="48" spans="1:11" ht="20.100000000000001" customHeight="1" x14ac:dyDescent="0.2">
      <c r="A48" s="62">
        <v>28</v>
      </c>
      <c r="B48" s="98" t="s">
        <v>169</v>
      </c>
      <c r="C48" s="101"/>
      <c r="D48" s="9">
        <v>52000</v>
      </c>
      <c r="E48" s="465">
        <f>'SCH B2 &amp; B3'!F88</f>
        <v>0</v>
      </c>
      <c r="F48" s="465">
        <f>'SCH B2 &amp; B3'!F89</f>
        <v>0</v>
      </c>
      <c r="G48" s="440">
        <f t="shared" si="8"/>
        <v>0</v>
      </c>
    </row>
    <row r="49" spans="1:11" ht="20.100000000000001" customHeight="1" x14ac:dyDescent="0.2">
      <c r="A49" s="62">
        <v>29</v>
      </c>
      <c r="B49" s="98" t="s">
        <v>64</v>
      </c>
      <c r="C49" s="101"/>
      <c r="D49" s="9">
        <v>52500</v>
      </c>
      <c r="E49" s="465">
        <f>'SCH B2 &amp; B3'!G88</f>
        <v>0</v>
      </c>
      <c r="F49" s="465">
        <f>'SCH B2 &amp; B3'!G89</f>
        <v>0</v>
      </c>
      <c r="G49" s="440">
        <f t="shared" si="8"/>
        <v>0</v>
      </c>
    </row>
    <row r="50" spans="1:11" ht="20.100000000000001" customHeight="1" x14ac:dyDescent="0.2">
      <c r="A50" s="62">
        <v>30</v>
      </c>
      <c r="B50" s="98" t="s">
        <v>272</v>
      </c>
      <c r="C50" s="101"/>
      <c r="D50" s="9">
        <v>53000</v>
      </c>
      <c r="E50" s="465">
        <f>'SCH B2 &amp; B3'!H88</f>
        <v>0</v>
      </c>
      <c r="F50" s="465">
        <f>'SCH B2 &amp; B3'!H89</f>
        <v>0</v>
      </c>
      <c r="G50" s="440">
        <f t="shared" si="8"/>
        <v>0</v>
      </c>
    </row>
    <row r="51" spans="1:11" ht="20.100000000000001" customHeight="1" x14ac:dyDescent="0.2">
      <c r="A51" s="62">
        <v>31</v>
      </c>
      <c r="B51" s="98" t="s">
        <v>267</v>
      </c>
      <c r="C51" s="101"/>
      <c r="D51" s="9">
        <v>53500</v>
      </c>
      <c r="E51" s="465">
        <f>'SCH B2 &amp; B3'!I88</f>
        <v>0</v>
      </c>
      <c r="F51" s="465">
        <f>'SCH B2 &amp; B3'!I89</f>
        <v>0</v>
      </c>
      <c r="G51" s="440">
        <f t="shared" si="8"/>
        <v>0</v>
      </c>
    </row>
    <row r="52" spans="1:11" ht="20.100000000000001" customHeight="1" x14ac:dyDescent="0.2">
      <c r="A52" s="62">
        <v>32</v>
      </c>
      <c r="B52" s="98" t="s">
        <v>98</v>
      </c>
      <c r="C52" s="101"/>
      <c r="D52" s="9">
        <v>54000</v>
      </c>
      <c r="E52" s="465">
        <f>'SCH B2 &amp; B3'!J88</f>
        <v>0</v>
      </c>
      <c r="F52" s="465">
        <f>'SCH B2 &amp; B3'!J89</f>
        <v>0</v>
      </c>
      <c r="G52" s="440">
        <f t="shared" si="8"/>
        <v>0</v>
      </c>
    </row>
    <row r="53" spans="1:11" ht="20.100000000000001" customHeight="1" x14ac:dyDescent="0.2">
      <c r="A53" s="62">
        <v>33</v>
      </c>
      <c r="B53" s="159" t="s">
        <v>170</v>
      </c>
      <c r="C53" s="101"/>
      <c r="D53" s="9">
        <v>54500</v>
      </c>
      <c r="E53" s="465">
        <f>'SCH B2 &amp; B3'!K88</f>
        <v>0</v>
      </c>
      <c r="F53" s="465">
        <f>'SCH B2 &amp; B3'!K89</f>
        <v>0</v>
      </c>
      <c r="G53" s="440">
        <f t="shared" si="8"/>
        <v>0</v>
      </c>
    </row>
    <row r="54" spans="1:11" ht="20.100000000000001" customHeight="1" x14ac:dyDescent="0.2">
      <c r="A54" s="62">
        <v>34</v>
      </c>
      <c r="B54" s="159" t="s">
        <v>378</v>
      </c>
      <c r="C54" s="101"/>
      <c r="D54" s="9">
        <v>55000</v>
      </c>
      <c r="E54" s="465">
        <f>'SCH B2 &amp; B3'!L88</f>
        <v>0</v>
      </c>
      <c r="F54" s="465">
        <f>'SCH B2 &amp; B3'!L89</f>
        <v>0</v>
      </c>
      <c r="G54" s="440">
        <f t="shared" si="8"/>
        <v>0</v>
      </c>
    </row>
    <row r="55" spans="1:11" ht="20.100000000000001" customHeight="1" x14ac:dyDescent="0.2">
      <c r="A55" s="62">
        <v>35</v>
      </c>
      <c r="B55" s="275" t="s">
        <v>427</v>
      </c>
      <c r="C55" s="101"/>
      <c r="D55" s="9">
        <v>55500</v>
      </c>
      <c r="E55" s="465">
        <f>'SCH B2 &amp; B3'!M88</f>
        <v>0</v>
      </c>
      <c r="F55" s="465">
        <f>'SCH B2 &amp; B3'!M89</f>
        <v>0</v>
      </c>
      <c r="G55" s="440">
        <f t="shared" si="8"/>
        <v>0</v>
      </c>
    </row>
    <row r="56" spans="1:11" ht="20.100000000000001" customHeight="1" x14ac:dyDescent="0.2">
      <c r="A56" s="62">
        <v>36</v>
      </c>
      <c r="B56" s="276" t="s">
        <v>171</v>
      </c>
      <c r="C56" s="101"/>
      <c r="D56" s="9">
        <v>56000</v>
      </c>
      <c r="E56" s="465">
        <f>'SCH B2 &amp; B3'!N88</f>
        <v>0</v>
      </c>
      <c r="F56" s="465">
        <f>'SCH B2 &amp; B3'!N89</f>
        <v>0</v>
      </c>
      <c r="G56" s="440">
        <f t="shared" si="8"/>
        <v>0</v>
      </c>
    </row>
    <row r="57" spans="1:11" ht="20.100000000000001" customHeight="1" x14ac:dyDescent="0.2">
      <c r="A57" s="62">
        <v>37</v>
      </c>
      <c r="B57" s="275" t="s">
        <v>428</v>
      </c>
      <c r="C57" s="101"/>
      <c r="D57" s="9">
        <v>56500</v>
      </c>
      <c r="E57" s="465">
        <f>'SCH B2 &amp; B3'!O88</f>
        <v>0</v>
      </c>
      <c r="F57" s="465">
        <f>'SCH B2 &amp; B3'!O89</f>
        <v>0</v>
      </c>
      <c r="G57" s="440">
        <f t="shared" si="8"/>
        <v>0</v>
      </c>
    </row>
    <row r="58" spans="1:11" ht="20.100000000000001" customHeight="1" x14ac:dyDescent="0.25">
      <c r="A58" s="62">
        <v>38</v>
      </c>
      <c r="C58" s="100" t="s">
        <v>372</v>
      </c>
      <c r="D58" s="9">
        <v>50000</v>
      </c>
      <c r="E58" s="440">
        <f t="shared" ref="E58:F58" si="9">ROUND(SUM(E45:E57),0)</f>
        <v>0</v>
      </c>
      <c r="F58" s="440">
        <f t="shared" si="9"/>
        <v>0</v>
      </c>
      <c r="G58" s="440">
        <f>ROUND(SUM(G45:G57),0)</f>
        <v>0</v>
      </c>
    </row>
    <row r="59" spans="1:11" s="142" customFormat="1" ht="9.9499999999999993" customHeight="1" x14ac:dyDescent="0.25">
      <c r="A59" s="139"/>
      <c r="B59" s="140"/>
      <c r="C59" s="141"/>
      <c r="D59" s="55"/>
      <c r="E59" s="55"/>
      <c r="F59" s="55"/>
      <c r="G59" s="143"/>
      <c r="I59" s="8"/>
      <c r="J59" s="8"/>
      <c r="K59" s="8"/>
    </row>
    <row r="60" spans="1:11" ht="20.100000000000001" customHeight="1" x14ac:dyDescent="0.25">
      <c r="A60" s="62">
        <v>39</v>
      </c>
      <c r="C60" s="100" t="s">
        <v>373</v>
      </c>
      <c r="D60" s="216"/>
      <c r="E60" s="440">
        <f t="shared" ref="E60:F60" si="10">ROUND((E42-E58),0)</f>
        <v>0</v>
      </c>
      <c r="F60" s="440">
        <f t="shared" si="10"/>
        <v>0</v>
      </c>
      <c r="G60" s="440">
        <f>ROUND((G42-G58),0)</f>
        <v>0</v>
      </c>
    </row>
    <row r="61" spans="1:11" s="142" customFormat="1" ht="9.9499999999999993" customHeight="1" x14ac:dyDescent="0.25">
      <c r="A61" s="139"/>
      <c r="B61" s="140"/>
      <c r="C61" s="141"/>
      <c r="D61" s="55"/>
      <c r="E61" s="55"/>
      <c r="F61" s="55"/>
      <c r="G61" s="143"/>
      <c r="I61" s="8"/>
      <c r="J61" s="8"/>
      <c r="K61" s="8"/>
    </row>
    <row r="62" spans="1:11" ht="20.100000000000001" customHeight="1" x14ac:dyDescent="0.2">
      <c r="A62" s="62">
        <v>40</v>
      </c>
      <c r="B62" s="159" t="s">
        <v>374</v>
      </c>
      <c r="C62" s="101"/>
      <c r="D62" s="9">
        <v>94000</v>
      </c>
      <c r="E62" s="216"/>
      <c r="F62" s="465">
        <f>'SCH B4 &amp; B5'!F23</f>
        <v>0</v>
      </c>
      <c r="G62" s="440">
        <f>F62</f>
        <v>0</v>
      </c>
    </row>
    <row r="63" spans="1:11" ht="20.100000000000001" customHeight="1" x14ac:dyDescent="0.2">
      <c r="A63" s="62">
        <v>41</v>
      </c>
      <c r="B63" s="159" t="s">
        <v>375</v>
      </c>
      <c r="C63" s="101"/>
      <c r="D63" s="9">
        <v>95000</v>
      </c>
      <c r="E63" s="216"/>
      <c r="F63" s="465">
        <f>'SCH B4 &amp; B5'!F42</f>
        <v>0</v>
      </c>
      <c r="G63" s="440">
        <f>F63</f>
        <v>0</v>
      </c>
    </row>
    <row r="64" spans="1:11" s="142" customFormat="1" ht="9.9499999999999993" customHeight="1" x14ac:dyDescent="0.25">
      <c r="A64" s="139"/>
      <c r="B64" s="140"/>
      <c r="C64" s="141"/>
      <c r="D64" s="55"/>
      <c r="E64" s="55"/>
      <c r="F64" s="55"/>
      <c r="G64" s="143"/>
      <c r="I64" s="8"/>
      <c r="J64" s="8"/>
      <c r="K64" s="8"/>
    </row>
    <row r="65" spans="1:7" ht="20.100000000000001" customHeight="1" x14ac:dyDescent="0.25">
      <c r="A65" s="62">
        <v>42</v>
      </c>
      <c r="C65" s="100" t="s">
        <v>376</v>
      </c>
      <c r="D65" s="216"/>
      <c r="E65" s="440">
        <f t="shared" ref="E65:F65" si="11">ROUND((E60+E62-E63),0)</f>
        <v>0</v>
      </c>
      <c r="F65" s="440">
        <f t="shared" si="11"/>
        <v>0</v>
      </c>
      <c r="G65" s="440">
        <f>ROUND((G60+G62-G63),0)</f>
        <v>0</v>
      </c>
    </row>
    <row r="66" spans="1:7" s="142" customFormat="1" ht="9.9499999999999993" customHeight="1" x14ac:dyDescent="0.25">
      <c r="A66" s="139"/>
      <c r="B66" s="140"/>
      <c r="C66" s="141"/>
      <c r="D66" s="55"/>
      <c r="E66" s="55"/>
      <c r="F66" s="55"/>
      <c r="G66" s="143"/>
    </row>
    <row r="67" spans="1:7" ht="20.100000000000001" customHeight="1" x14ac:dyDescent="0.25">
      <c r="A67" s="62">
        <v>43</v>
      </c>
      <c r="B67" s="159" t="s">
        <v>253</v>
      </c>
      <c r="C67" s="101"/>
      <c r="D67" s="9">
        <v>96000</v>
      </c>
      <c r="E67" s="216"/>
      <c r="F67" s="467"/>
      <c r="G67" s="466">
        <f>F67</f>
        <v>0</v>
      </c>
    </row>
    <row r="68" spans="1:7" s="142" customFormat="1" ht="9.9499999999999993" customHeight="1" x14ac:dyDescent="0.25">
      <c r="A68" s="139"/>
      <c r="B68" s="140"/>
      <c r="C68" s="141"/>
      <c r="D68" s="55"/>
      <c r="E68" s="55"/>
      <c r="F68" s="55"/>
      <c r="G68" s="143"/>
    </row>
    <row r="69" spans="1:7" ht="20.100000000000001" customHeight="1" x14ac:dyDescent="0.25">
      <c r="A69" s="62">
        <v>44</v>
      </c>
      <c r="B69" s="161"/>
      <c r="C69" s="100" t="s">
        <v>377</v>
      </c>
      <c r="D69" s="216"/>
      <c r="E69" s="440">
        <f t="shared" ref="E69:F69" si="12">ROUND((E65-E67),0)</f>
        <v>0</v>
      </c>
      <c r="F69" s="440">
        <f t="shared" si="12"/>
        <v>0</v>
      </c>
      <c r="G69" s="440">
        <f>ROUND((G65-G67),0)</f>
        <v>0</v>
      </c>
    </row>
    <row r="70" spans="1:7" x14ac:dyDescent="0.2">
      <c r="C70" s="6"/>
      <c r="D70" s="6"/>
      <c r="E70" s="6"/>
      <c r="F70" s="6"/>
      <c r="G70" s="6"/>
    </row>
  </sheetData>
  <sheetProtection formatCells="0" formatColumns="0" formatRows="0"/>
  <mergeCells count="2">
    <mergeCell ref="A5:G5"/>
    <mergeCell ref="B9:C10"/>
  </mergeCells>
  <phoneticPr fontId="0" type="noConversion"/>
  <conditionalFormatting sqref="G22 G27 G29 G42 G40 G45 G62:G63">
    <cfRule type="cellIs" dxfId="88" priority="21" stopIfTrue="1" operator="equal">
      <formula>0</formula>
    </cfRule>
  </conditionalFormatting>
  <conditionalFormatting sqref="G58 G60">
    <cfRule type="cellIs" dxfId="87" priority="17" stopIfTrue="1" operator="equal">
      <formula>0</formula>
    </cfRule>
  </conditionalFormatting>
  <conditionalFormatting sqref="G69 G65">
    <cfRule type="cellIs" dxfId="86" priority="16" stopIfTrue="1" operator="equal">
      <formula>0</formula>
    </cfRule>
  </conditionalFormatting>
  <conditionalFormatting sqref="F22">
    <cfRule type="cellIs" dxfId="85" priority="13" stopIfTrue="1" operator="equal">
      <formula>0</formula>
    </cfRule>
  </conditionalFormatting>
  <conditionalFormatting sqref="E22">
    <cfRule type="cellIs" dxfId="84" priority="12" stopIfTrue="1" operator="equal">
      <formula>0</formula>
    </cfRule>
  </conditionalFormatting>
  <conditionalFormatting sqref="E27:F27">
    <cfRule type="cellIs" dxfId="83" priority="11" stopIfTrue="1" operator="equal">
      <formula>0</formula>
    </cfRule>
  </conditionalFormatting>
  <conditionalFormatting sqref="E40:F40">
    <cfRule type="cellIs" dxfId="82" priority="7" stopIfTrue="1" operator="equal">
      <formula>0</formula>
    </cfRule>
  </conditionalFormatting>
  <conditionalFormatting sqref="F29">
    <cfRule type="cellIs" dxfId="81" priority="9" stopIfTrue="1" operator="equal">
      <formula>0</formula>
    </cfRule>
  </conditionalFormatting>
  <conditionalFormatting sqref="E29">
    <cfRule type="cellIs" dxfId="80" priority="8" stopIfTrue="1" operator="equal">
      <formula>0</formula>
    </cfRule>
  </conditionalFormatting>
  <conditionalFormatting sqref="E42:F42">
    <cfRule type="cellIs" dxfId="79" priority="6" stopIfTrue="1" operator="equal">
      <formula>0</formula>
    </cfRule>
  </conditionalFormatting>
  <conditionalFormatting sqref="G46:G57">
    <cfRule type="cellIs" dxfId="78" priority="5" stopIfTrue="1" operator="equal">
      <formula>0</formula>
    </cfRule>
  </conditionalFormatting>
  <conditionalFormatting sqref="E58:F58">
    <cfRule type="cellIs" dxfId="77" priority="4" stopIfTrue="1" operator="equal">
      <formula>0</formula>
    </cfRule>
  </conditionalFormatting>
  <conditionalFormatting sqref="E60:F60">
    <cfRule type="cellIs" dxfId="76" priority="3" stopIfTrue="1" operator="equal">
      <formula>0</formula>
    </cfRule>
  </conditionalFormatting>
  <conditionalFormatting sqref="E65:F65">
    <cfRule type="cellIs" dxfId="75" priority="2" stopIfTrue="1" operator="equal">
      <formula>0</formula>
    </cfRule>
  </conditionalFormatting>
  <conditionalFormatting sqref="E69:F69">
    <cfRule type="cellIs" dxfId="74" priority="1" stopIfTrue="1" operator="equal">
      <formula>0</formula>
    </cfRule>
  </conditionalFormatting>
  <printOptions horizontalCentered="1" verticalCentered="1"/>
  <pageMargins left="0.5" right="0.5" top="0.5" bottom="0.5" header="0.5" footer="0.5"/>
  <pageSetup scale="61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CheckBox21">
          <controlPr autoLine="0" r:id="rId5">
            <anchor moveWithCells="1">
              <from>
                <xdr:col>6</xdr:col>
                <xdr:colOff>438150</xdr:colOff>
                <xdr:row>6</xdr:row>
                <xdr:rowOff>19050</xdr:rowOff>
              </from>
              <to>
                <xdr:col>9</xdr:col>
                <xdr:colOff>142875</xdr:colOff>
                <xdr:row>7</xdr:row>
                <xdr:rowOff>161925</xdr:rowOff>
              </to>
            </anchor>
          </controlPr>
        </control>
      </mc:Choice>
      <mc:Fallback>
        <control shapeId="2050" r:id="rId4" name="CheckBox2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94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83" sqref="C83"/>
    </sheetView>
  </sheetViews>
  <sheetFormatPr defaultColWidth="11.44140625" defaultRowHeight="15" x14ac:dyDescent="0.2"/>
  <cols>
    <col min="1" max="1" width="5.77734375" style="14" customWidth="1"/>
    <col min="2" max="2" width="41.6640625" style="14" customWidth="1"/>
    <col min="3" max="3" width="13.6640625" style="14" customWidth="1"/>
    <col min="4" max="4" width="14.88671875" style="14" bestFit="1" customWidth="1"/>
    <col min="5" max="14" width="13.6640625" style="14" customWidth="1"/>
    <col min="15" max="15" width="14.6640625" style="14" customWidth="1"/>
    <col min="16" max="21" width="14.77734375" style="14" customWidth="1"/>
    <col min="22" max="22" width="13.6640625" style="14" customWidth="1"/>
    <col min="23" max="23" width="12.21875" style="14" bestFit="1" customWidth="1"/>
    <col min="24" max="16384" width="11.44140625" style="14"/>
  </cols>
  <sheetData>
    <row r="1" spans="1:25" ht="20.100000000000001" customHeight="1" x14ac:dyDescent="0.25">
      <c r="A1" s="129"/>
      <c r="B1" s="111"/>
      <c r="C1" s="109"/>
      <c r="D1" s="133"/>
      <c r="E1" s="134"/>
      <c r="F1" s="110"/>
      <c r="G1" s="110"/>
      <c r="H1" s="110"/>
      <c r="I1" s="111"/>
      <c r="J1" s="110"/>
      <c r="K1" s="110"/>
      <c r="L1" s="110"/>
      <c r="M1" s="110"/>
      <c r="N1" s="110"/>
      <c r="O1" s="111"/>
      <c r="P1" s="109"/>
      <c r="Q1" s="110"/>
      <c r="R1" s="110"/>
      <c r="S1" s="110"/>
      <c r="T1" s="111"/>
      <c r="U1" s="117"/>
    </row>
    <row r="2" spans="1:25" ht="38.450000000000003" customHeight="1" x14ac:dyDescent="0.25">
      <c r="A2" s="203" t="str">
        <f>CONCATENATE("Dealer Name:  ",COVER!D15)</f>
        <v xml:space="preserve">Dealer Name:  </v>
      </c>
      <c r="B2" s="113"/>
      <c r="C2" s="513" t="s">
        <v>423</v>
      </c>
      <c r="D2" s="514"/>
      <c r="E2" s="514"/>
      <c r="F2" s="514"/>
      <c r="G2" s="514"/>
      <c r="H2" s="514"/>
      <c r="I2" s="515"/>
      <c r="J2" s="515"/>
      <c r="K2" s="515"/>
      <c r="L2" s="515"/>
      <c r="M2" s="515"/>
      <c r="N2" s="515"/>
      <c r="O2" s="516"/>
      <c r="P2" s="501" t="s">
        <v>424</v>
      </c>
      <c r="Q2" s="502"/>
      <c r="R2" s="502"/>
      <c r="S2" s="502"/>
      <c r="T2" s="503"/>
      <c r="U2" s="118"/>
    </row>
    <row r="3" spans="1:25" ht="20.100000000000001" customHeight="1" x14ac:dyDescent="0.2">
      <c r="A3" s="130"/>
      <c r="B3" s="113"/>
      <c r="C3" s="112"/>
      <c r="D3" s="107"/>
      <c r="E3" s="107"/>
      <c r="F3" s="107"/>
      <c r="G3" s="107"/>
      <c r="H3" s="107"/>
      <c r="I3" s="113"/>
      <c r="J3" s="107"/>
      <c r="K3" s="107"/>
      <c r="L3" s="107"/>
      <c r="M3" s="107"/>
      <c r="N3" s="107"/>
      <c r="O3" s="113"/>
      <c r="P3" s="112"/>
      <c r="Q3" s="107"/>
      <c r="R3" s="107"/>
      <c r="S3" s="107"/>
      <c r="T3" s="113"/>
      <c r="U3" s="118"/>
    </row>
    <row r="4" spans="1:25" ht="20.100000000000001" customHeight="1" x14ac:dyDescent="0.25">
      <c r="A4" s="203" t="str">
        <f>CONCATENATE("for the Year Ended December 31, ",COVER!H9)</f>
        <v xml:space="preserve">for the Year Ended December 31, </v>
      </c>
      <c r="B4" s="131"/>
      <c r="C4" s="496" t="s">
        <v>260</v>
      </c>
      <c r="D4" s="499"/>
      <c r="E4" s="499"/>
      <c r="F4" s="499"/>
      <c r="G4" s="499"/>
      <c r="H4" s="499"/>
      <c r="I4" s="500"/>
      <c r="J4" s="497" t="s">
        <v>261</v>
      </c>
      <c r="K4" s="497"/>
      <c r="L4" s="497"/>
      <c r="M4" s="497"/>
      <c r="N4" s="497"/>
      <c r="O4" s="498"/>
      <c r="P4" s="496" t="s">
        <v>102</v>
      </c>
      <c r="Q4" s="497"/>
      <c r="R4" s="497"/>
      <c r="S4" s="497"/>
      <c r="T4" s="498"/>
      <c r="U4" s="118"/>
    </row>
    <row r="5" spans="1:25" ht="20.100000000000001" customHeight="1" thickBot="1" x14ac:dyDescent="0.25">
      <c r="A5" s="132"/>
      <c r="B5" s="116"/>
      <c r="C5" s="114"/>
      <c r="D5" s="115"/>
      <c r="E5" s="115"/>
      <c r="F5" s="115"/>
      <c r="G5" s="115"/>
      <c r="H5" s="115"/>
      <c r="I5" s="116"/>
      <c r="J5" s="115"/>
      <c r="K5" s="115"/>
      <c r="L5" s="115"/>
      <c r="M5" s="115"/>
      <c r="N5" s="115"/>
      <c r="O5" s="116"/>
      <c r="P5" s="112"/>
      <c r="Q5" s="107"/>
      <c r="R5" s="107"/>
      <c r="S5" s="107"/>
      <c r="T5" s="113"/>
      <c r="U5" s="118"/>
    </row>
    <row r="6" spans="1:25" ht="20.100000000000001" customHeight="1" x14ac:dyDescent="0.25">
      <c r="A6" s="108"/>
      <c r="B6" s="118"/>
      <c r="C6" s="117"/>
      <c r="D6" s="109"/>
      <c r="E6" s="117"/>
      <c r="F6" s="117"/>
      <c r="G6" s="111"/>
      <c r="H6" s="117"/>
      <c r="I6" s="117"/>
      <c r="J6" s="117"/>
      <c r="K6" s="506" t="s">
        <v>67</v>
      </c>
      <c r="L6" s="508"/>
      <c r="M6" s="506" t="s">
        <v>68</v>
      </c>
      <c r="N6" s="507"/>
      <c r="O6" s="508"/>
      <c r="P6" s="279"/>
      <c r="Q6" s="119"/>
      <c r="R6" s="119"/>
      <c r="S6" s="119"/>
      <c r="T6" s="119"/>
      <c r="U6" s="120" t="s">
        <v>50</v>
      </c>
    </row>
    <row r="7" spans="1:25" ht="20.100000000000001" customHeight="1" thickBot="1" x14ac:dyDescent="0.3">
      <c r="A7" s="108"/>
      <c r="B7" s="123"/>
      <c r="C7" s="124" t="s">
        <v>274</v>
      </c>
      <c r="D7" s="206" t="s">
        <v>103</v>
      </c>
      <c r="E7" s="124"/>
      <c r="F7" s="208"/>
      <c r="G7" s="282"/>
      <c r="H7" s="124" t="s">
        <v>64</v>
      </c>
      <c r="I7" s="124" t="s">
        <v>59</v>
      </c>
      <c r="J7" s="124" t="s">
        <v>60</v>
      </c>
      <c r="K7" s="509"/>
      <c r="L7" s="511"/>
      <c r="M7" s="509"/>
      <c r="N7" s="510"/>
      <c r="O7" s="511"/>
      <c r="Q7" s="121" t="s">
        <v>280</v>
      </c>
      <c r="S7" s="121" t="s">
        <v>287</v>
      </c>
      <c r="T7" s="121" t="s">
        <v>281</v>
      </c>
      <c r="U7" s="121" t="s">
        <v>58</v>
      </c>
    </row>
    <row r="8" spans="1:25" ht="20.100000000000001" customHeight="1" x14ac:dyDescent="0.25">
      <c r="A8" s="108"/>
      <c r="B8" s="123"/>
      <c r="C8" s="124" t="s">
        <v>289</v>
      </c>
      <c r="D8" s="206" t="s">
        <v>288</v>
      </c>
      <c r="E8" s="124" t="s">
        <v>63</v>
      </c>
      <c r="F8" s="278" t="s">
        <v>169</v>
      </c>
      <c r="G8" s="282" t="s">
        <v>64</v>
      </c>
      <c r="H8" s="124" t="s">
        <v>59</v>
      </c>
      <c r="I8" s="124" t="s">
        <v>65</v>
      </c>
      <c r="J8" s="124" t="s">
        <v>66</v>
      </c>
      <c r="K8" s="504" t="s">
        <v>59</v>
      </c>
      <c r="L8" s="504" t="s">
        <v>381</v>
      </c>
      <c r="M8" s="350" t="s">
        <v>425</v>
      </c>
      <c r="N8" s="504" t="s">
        <v>59</v>
      </c>
      <c r="O8" s="281" t="s">
        <v>382</v>
      </c>
      <c r="P8" s="207" t="s">
        <v>269</v>
      </c>
      <c r="Q8" s="121" t="s">
        <v>105</v>
      </c>
      <c r="R8" s="121" t="s">
        <v>61</v>
      </c>
      <c r="S8" s="121" t="s">
        <v>288</v>
      </c>
      <c r="T8" s="121" t="s">
        <v>282</v>
      </c>
      <c r="U8" s="121" t="s">
        <v>62</v>
      </c>
    </row>
    <row r="9" spans="1:25" ht="20.100000000000001" customHeight="1" thickBot="1" x14ac:dyDescent="0.3">
      <c r="A9" s="106" t="s">
        <v>155</v>
      </c>
      <c r="B9" s="123"/>
      <c r="C9" s="124" t="s">
        <v>290</v>
      </c>
      <c r="D9" s="206" t="s">
        <v>104</v>
      </c>
      <c r="E9" s="208"/>
      <c r="F9" s="208"/>
      <c r="G9" s="280"/>
      <c r="H9" s="208"/>
      <c r="I9" s="208"/>
      <c r="J9" s="208"/>
      <c r="K9" s="512"/>
      <c r="L9" s="512"/>
      <c r="M9" s="351" t="s">
        <v>426</v>
      </c>
      <c r="N9" s="505"/>
      <c r="O9" s="352" t="s">
        <v>429</v>
      </c>
      <c r="P9" s="280"/>
      <c r="Q9" s="207"/>
      <c r="R9" s="121" t="s">
        <v>51</v>
      </c>
      <c r="S9" s="121" t="s">
        <v>106</v>
      </c>
      <c r="U9" s="121" t="s">
        <v>69</v>
      </c>
    </row>
    <row r="10" spans="1:25" ht="20.100000000000001" customHeight="1" x14ac:dyDescent="0.25">
      <c r="A10" s="106" t="s">
        <v>156</v>
      </c>
      <c r="B10" s="124" t="s">
        <v>201</v>
      </c>
      <c r="D10" s="130"/>
      <c r="E10" s="124" t="s">
        <v>51</v>
      </c>
      <c r="F10" s="208"/>
      <c r="G10" s="282" t="s">
        <v>51</v>
      </c>
      <c r="H10" s="124" t="s">
        <v>51</v>
      </c>
      <c r="I10" s="124" t="s">
        <v>51</v>
      </c>
      <c r="J10" s="124" t="s">
        <v>51</v>
      </c>
      <c r="K10" s="124"/>
      <c r="L10" s="124" t="s">
        <v>51</v>
      </c>
      <c r="N10" s="124" t="s">
        <v>51</v>
      </c>
      <c r="O10" s="125"/>
      <c r="P10" s="121" t="s">
        <v>51</v>
      </c>
      <c r="Q10" s="121"/>
      <c r="R10" s="121" t="s">
        <v>51</v>
      </c>
      <c r="S10" s="121"/>
      <c r="T10" s="121" t="s">
        <v>51</v>
      </c>
      <c r="U10" s="121" t="s">
        <v>70</v>
      </c>
    </row>
    <row r="11" spans="1:25" ht="20.100000000000001" customHeight="1" thickBot="1" x14ac:dyDescent="0.3">
      <c r="A11" s="164"/>
      <c r="B11" s="126"/>
      <c r="C11" s="127">
        <v>-1</v>
      </c>
      <c r="D11" s="283" t="s">
        <v>71</v>
      </c>
      <c r="E11" s="126" t="s">
        <v>72</v>
      </c>
      <c r="F11" s="284" t="s">
        <v>73</v>
      </c>
      <c r="G11" s="285" t="s">
        <v>74</v>
      </c>
      <c r="H11" s="284" t="s">
        <v>75</v>
      </c>
      <c r="I11" s="284" t="s">
        <v>76</v>
      </c>
      <c r="J11" s="284" t="s">
        <v>77</v>
      </c>
      <c r="K11" s="404" t="s">
        <v>78</v>
      </c>
      <c r="L11" s="284" t="s">
        <v>79</v>
      </c>
      <c r="M11" s="284" t="s">
        <v>80</v>
      </c>
      <c r="N11" s="126" t="s">
        <v>81</v>
      </c>
      <c r="O11" s="128" t="s">
        <v>82</v>
      </c>
      <c r="P11" s="122" t="s">
        <v>83</v>
      </c>
      <c r="Q11" s="122" t="s">
        <v>84</v>
      </c>
      <c r="R11" s="122" t="s">
        <v>85</v>
      </c>
      <c r="S11" s="122" t="s">
        <v>86</v>
      </c>
      <c r="T11" s="122" t="s">
        <v>87</v>
      </c>
      <c r="U11" s="122" t="s">
        <v>88</v>
      </c>
      <c r="Y11" s="405"/>
    </row>
    <row r="12" spans="1:25" ht="20.100000000000001" customHeight="1" x14ac:dyDescent="0.2">
      <c r="A12" s="163">
        <v>1</v>
      </c>
      <c r="B12" s="16" t="s">
        <v>173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89"/>
      <c r="Q12" s="321"/>
      <c r="R12" s="321"/>
      <c r="S12" s="321"/>
      <c r="T12" s="321"/>
      <c r="U12" s="311">
        <f t="shared" ref="U12:U43" si="0">SUM(C12:T12)</f>
        <v>0</v>
      </c>
      <c r="V12" s="395"/>
      <c r="X12" s="321"/>
      <c r="Y12" s="321"/>
    </row>
    <row r="13" spans="1:25" ht="20.100000000000001" customHeight="1" x14ac:dyDescent="0.2">
      <c r="A13" s="66">
        <v>2</v>
      </c>
      <c r="B13" s="63" t="s">
        <v>174</v>
      </c>
      <c r="C13" s="389"/>
      <c r="D13" s="389"/>
      <c r="E13" s="389"/>
      <c r="F13" s="394"/>
      <c r="G13" s="394"/>
      <c r="H13" s="394"/>
      <c r="I13" s="272"/>
      <c r="J13" s="389"/>
      <c r="K13" s="389"/>
      <c r="L13" s="389"/>
      <c r="M13" s="389"/>
      <c r="N13" s="394"/>
      <c r="O13" s="272"/>
      <c r="P13" s="389"/>
      <c r="Q13" s="389"/>
      <c r="R13" s="272"/>
      <c r="S13" s="272"/>
      <c r="T13" s="272"/>
      <c r="U13" s="311">
        <f t="shared" si="0"/>
        <v>0</v>
      </c>
      <c r="V13" s="395"/>
      <c r="X13" s="389"/>
      <c r="Y13" s="311">
        <f>ROUND($Y$11*X13,0)</f>
        <v>0</v>
      </c>
    </row>
    <row r="14" spans="1:25" ht="20.100000000000001" customHeight="1" x14ac:dyDescent="0.2">
      <c r="A14" s="66">
        <v>3</v>
      </c>
      <c r="B14" s="63" t="s">
        <v>172</v>
      </c>
      <c r="C14" s="389"/>
      <c r="D14" s="389"/>
      <c r="E14" s="389"/>
      <c r="F14" s="272"/>
      <c r="G14" s="272"/>
      <c r="H14" s="394"/>
      <c r="I14" s="272"/>
      <c r="J14" s="389"/>
      <c r="K14" s="389"/>
      <c r="L14" s="389"/>
      <c r="M14" s="389"/>
      <c r="N14" s="272"/>
      <c r="O14" s="272"/>
      <c r="P14" s="389"/>
      <c r="Q14" s="389"/>
      <c r="R14" s="272"/>
      <c r="S14" s="272"/>
      <c r="T14" s="272"/>
      <c r="U14" s="311">
        <f t="shared" si="0"/>
        <v>0</v>
      </c>
      <c r="V14" s="395"/>
      <c r="X14" s="390"/>
      <c r="Y14" s="311">
        <f>ROUND($Y$11*X14,0)</f>
        <v>0</v>
      </c>
    </row>
    <row r="15" spans="1:25" ht="20.100000000000001" customHeight="1" x14ac:dyDescent="0.2">
      <c r="A15" s="66">
        <v>4</v>
      </c>
      <c r="B15" s="63" t="s">
        <v>175</v>
      </c>
      <c r="C15" s="389"/>
      <c r="D15" s="389"/>
      <c r="E15" s="389"/>
      <c r="F15" s="272"/>
      <c r="G15" s="272"/>
      <c r="H15" s="394"/>
      <c r="I15" s="272"/>
      <c r="J15" s="389"/>
      <c r="K15" s="389"/>
      <c r="L15" s="389"/>
      <c r="M15" s="389"/>
      <c r="N15" s="272"/>
      <c r="O15" s="272"/>
      <c r="P15" s="389"/>
      <c r="Q15" s="389"/>
      <c r="R15" s="272"/>
      <c r="S15" s="272"/>
      <c r="T15" s="272"/>
      <c r="U15" s="311">
        <f t="shared" si="0"/>
        <v>0</v>
      </c>
      <c r="V15" s="395"/>
      <c r="X15" s="389"/>
      <c r="Y15" s="311">
        <f t="shared" ref="Y15:Y49" si="1">ROUND($Y$11*X15,0)</f>
        <v>0</v>
      </c>
    </row>
    <row r="16" spans="1:25" ht="20.100000000000001" customHeight="1" x14ac:dyDescent="0.2">
      <c r="A16" s="66">
        <v>5</v>
      </c>
      <c r="B16" s="256" t="s">
        <v>384</v>
      </c>
      <c r="C16" s="389"/>
      <c r="D16" s="389"/>
      <c r="E16" s="389"/>
      <c r="F16" s="272"/>
      <c r="G16" s="272"/>
      <c r="H16" s="394"/>
      <c r="I16" s="272"/>
      <c r="J16" s="389"/>
      <c r="K16" s="389"/>
      <c r="L16" s="389"/>
      <c r="M16" s="389"/>
      <c r="N16" s="272"/>
      <c r="O16" s="272"/>
      <c r="P16" s="389"/>
      <c r="Q16" s="389"/>
      <c r="R16" s="272"/>
      <c r="S16" s="272"/>
      <c r="T16" s="272"/>
      <c r="U16" s="311">
        <f t="shared" si="0"/>
        <v>0</v>
      </c>
      <c r="V16" s="395"/>
      <c r="X16" s="389"/>
      <c r="Y16" s="311">
        <f t="shared" si="1"/>
        <v>0</v>
      </c>
    </row>
    <row r="17" spans="1:25" ht="20.100000000000001" customHeight="1" x14ac:dyDescent="0.2">
      <c r="A17" s="66">
        <v>6</v>
      </c>
      <c r="B17" s="63" t="s">
        <v>176</v>
      </c>
      <c r="C17" s="389"/>
      <c r="D17" s="389"/>
      <c r="E17" s="389"/>
      <c r="F17" s="272"/>
      <c r="G17" s="272"/>
      <c r="H17" s="272"/>
      <c r="I17" s="272"/>
      <c r="J17" s="389"/>
      <c r="K17" s="389"/>
      <c r="L17" s="389"/>
      <c r="M17" s="389"/>
      <c r="N17" s="272"/>
      <c r="O17" s="272"/>
      <c r="P17" s="389"/>
      <c r="Q17" s="389"/>
      <c r="R17" s="272"/>
      <c r="S17" s="272"/>
      <c r="T17" s="272"/>
      <c r="U17" s="311">
        <f t="shared" si="0"/>
        <v>0</v>
      </c>
      <c r="V17" s="395"/>
      <c r="X17" s="389"/>
      <c r="Y17" s="311">
        <f t="shared" si="1"/>
        <v>0</v>
      </c>
    </row>
    <row r="18" spans="1:25" ht="20.100000000000001" customHeight="1" x14ac:dyDescent="0.2">
      <c r="A18" s="66">
        <v>7</v>
      </c>
      <c r="B18" s="63" t="s">
        <v>177</v>
      </c>
      <c r="C18" s="389"/>
      <c r="D18" s="389"/>
      <c r="E18" s="389"/>
      <c r="F18" s="272"/>
      <c r="G18" s="272"/>
      <c r="H18" s="272"/>
      <c r="I18" s="272"/>
      <c r="J18" s="389"/>
      <c r="K18" s="389"/>
      <c r="L18" s="389"/>
      <c r="M18" s="389"/>
      <c r="N18" s="272"/>
      <c r="O18" s="272"/>
      <c r="P18" s="389"/>
      <c r="Q18" s="389"/>
      <c r="R18" s="272"/>
      <c r="S18" s="272"/>
      <c r="T18" s="272"/>
      <c r="U18" s="311">
        <f t="shared" si="0"/>
        <v>0</v>
      </c>
      <c r="V18" s="395"/>
      <c r="X18" s="389"/>
      <c r="Y18" s="311">
        <f t="shared" si="1"/>
        <v>0</v>
      </c>
    </row>
    <row r="19" spans="1:25" ht="20.100000000000001" customHeight="1" x14ac:dyDescent="0.2">
      <c r="A19" s="66">
        <v>8</v>
      </c>
      <c r="B19" s="63" t="s">
        <v>178</v>
      </c>
      <c r="C19" s="389"/>
      <c r="D19" s="389"/>
      <c r="E19" s="389"/>
      <c r="F19" s="272"/>
      <c r="G19" s="272"/>
      <c r="H19" s="272"/>
      <c r="I19" s="272"/>
      <c r="J19" s="389"/>
      <c r="K19" s="389"/>
      <c r="L19" s="389"/>
      <c r="M19" s="389"/>
      <c r="N19" s="272"/>
      <c r="O19" s="272"/>
      <c r="P19" s="389"/>
      <c r="Q19" s="389"/>
      <c r="R19" s="272"/>
      <c r="S19" s="272"/>
      <c r="T19" s="272"/>
      <c r="U19" s="311">
        <f t="shared" si="0"/>
        <v>0</v>
      </c>
      <c r="V19" s="395"/>
      <c r="X19" s="389"/>
      <c r="Y19" s="311">
        <f t="shared" si="1"/>
        <v>0</v>
      </c>
    </row>
    <row r="20" spans="1:25" ht="20.100000000000001" customHeight="1" x14ac:dyDescent="0.2">
      <c r="A20" s="66">
        <v>9</v>
      </c>
      <c r="B20" s="63" t="s">
        <v>179</v>
      </c>
      <c r="C20" s="389"/>
      <c r="D20" s="389"/>
      <c r="E20" s="389"/>
      <c r="F20" s="272"/>
      <c r="G20" s="272"/>
      <c r="H20" s="272"/>
      <c r="I20" s="272"/>
      <c r="J20" s="389"/>
      <c r="K20" s="389"/>
      <c r="L20" s="389"/>
      <c r="M20" s="389"/>
      <c r="N20" s="272"/>
      <c r="O20" s="272"/>
      <c r="P20" s="389"/>
      <c r="Q20" s="389"/>
      <c r="R20" s="272"/>
      <c r="S20" s="272"/>
      <c r="T20" s="272"/>
      <c r="U20" s="311">
        <f t="shared" si="0"/>
        <v>0</v>
      </c>
      <c r="V20" s="395"/>
      <c r="X20" s="389"/>
      <c r="Y20" s="311">
        <f t="shared" si="1"/>
        <v>0</v>
      </c>
    </row>
    <row r="21" spans="1:25" ht="20.100000000000001" customHeight="1" x14ac:dyDescent="0.2">
      <c r="A21" s="66">
        <v>10</v>
      </c>
      <c r="B21" s="63" t="s">
        <v>180</v>
      </c>
      <c r="C21" s="389"/>
      <c r="D21" s="389"/>
      <c r="E21" s="389"/>
      <c r="F21" s="272"/>
      <c r="G21" s="272"/>
      <c r="H21" s="272"/>
      <c r="I21" s="272"/>
      <c r="J21" s="389"/>
      <c r="K21" s="389"/>
      <c r="L21" s="389"/>
      <c r="M21" s="389"/>
      <c r="N21" s="272"/>
      <c r="O21" s="272"/>
      <c r="P21" s="389"/>
      <c r="Q21" s="389"/>
      <c r="R21" s="272"/>
      <c r="S21" s="272"/>
      <c r="T21" s="272"/>
      <c r="U21" s="311">
        <f t="shared" si="0"/>
        <v>0</v>
      </c>
      <c r="V21" s="395"/>
      <c r="X21" s="389"/>
      <c r="Y21" s="311">
        <f t="shared" si="1"/>
        <v>0</v>
      </c>
    </row>
    <row r="22" spans="1:25" ht="20.100000000000001" customHeight="1" x14ac:dyDescent="0.2">
      <c r="A22" s="66">
        <v>11</v>
      </c>
      <c r="B22" s="63" t="s">
        <v>181</v>
      </c>
      <c r="C22" s="389"/>
      <c r="D22" s="389"/>
      <c r="E22" s="389"/>
      <c r="F22" s="272"/>
      <c r="G22" s="272"/>
      <c r="H22" s="272"/>
      <c r="I22" s="272"/>
      <c r="J22" s="389"/>
      <c r="K22" s="389"/>
      <c r="L22" s="389"/>
      <c r="M22" s="389"/>
      <c r="N22" s="272"/>
      <c r="O22" s="272"/>
      <c r="P22" s="389"/>
      <c r="Q22" s="389"/>
      <c r="R22" s="272"/>
      <c r="S22" s="272"/>
      <c r="T22" s="272"/>
      <c r="U22" s="311">
        <f t="shared" si="0"/>
        <v>0</v>
      </c>
      <c r="V22" s="395"/>
      <c r="X22" s="389"/>
      <c r="Y22" s="311">
        <f t="shared" si="1"/>
        <v>0</v>
      </c>
    </row>
    <row r="23" spans="1:25" ht="20.100000000000001" customHeight="1" x14ac:dyDescent="0.2">
      <c r="A23" s="66">
        <v>12</v>
      </c>
      <c r="B23" s="63" t="s">
        <v>182</v>
      </c>
      <c r="C23" s="389"/>
      <c r="D23" s="389"/>
      <c r="E23" s="389"/>
      <c r="F23" s="272"/>
      <c r="G23" s="272"/>
      <c r="H23" s="272"/>
      <c r="I23" s="272"/>
      <c r="J23" s="389"/>
      <c r="K23" s="389"/>
      <c r="L23" s="389"/>
      <c r="M23" s="389"/>
      <c r="N23" s="272"/>
      <c r="O23" s="272"/>
      <c r="P23" s="389"/>
      <c r="Q23" s="389"/>
      <c r="R23" s="272"/>
      <c r="S23" s="272"/>
      <c r="T23" s="272"/>
      <c r="U23" s="311">
        <f t="shared" si="0"/>
        <v>0</v>
      </c>
      <c r="V23" s="395"/>
      <c r="X23" s="389"/>
      <c r="Y23" s="311">
        <f t="shared" si="1"/>
        <v>0</v>
      </c>
    </row>
    <row r="24" spans="1:25" ht="20.100000000000001" customHeight="1" x14ac:dyDescent="0.2">
      <c r="A24" s="66">
        <v>13</v>
      </c>
      <c r="B24" s="256" t="s">
        <v>385</v>
      </c>
      <c r="C24" s="389"/>
      <c r="D24" s="389"/>
      <c r="E24" s="389"/>
      <c r="F24" s="272"/>
      <c r="G24" s="272"/>
      <c r="H24" s="272"/>
      <c r="I24" s="272"/>
      <c r="J24" s="389"/>
      <c r="K24" s="389"/>
      <c r="L24" s="389"/>
      <c r="M24" s="389"/>
      <c r="N24" s="272"/>
      <c r="O24" s="272"/>
      <c r="P24" s="389"/>
      <c r="Q24" s="389"/>
      <c r="R24" s="272"/>
      <c r="S24" s="272"/>
      <c r="T24" s="272"/>
      <c r="U24" s="311">
        <f t="shared" si="0"/>
        <v>0</v>
      </c>
      <c r="V24" s="395"/>
      <c r="X24" s="389"/>
      <c r="Y24" s="311">
        <f t="shared" si="1"/>
        <v>0</v>
      </c>
    </row>
    <row r="25" spans="1:25" ht="20.100000000000001" customHeight="1" x14ac:dyDescent="0.2">
      <c r="A25" s="66">
        <v>14</v>
      </c>
      <c r="B25" s="63" t="s">
        <v>183</v>
      </c>
      <c r="C25" s="389"/>
      <c r="D25" s="389"/>
      <c r="E25" s="389"/>
      <c r="F25" s="272"/>
      <c r="G25" s="272"/>
      <c r="H25" s="272"/>
      <c r="I25" s="272"/>
      <c r="J25" s="389"/>
      <c r="K25" s="389"/>
      <c r="L25" s="389"/>
      <c r="M25" s="389"/>
      <c r="N25" s="272"/>
      <c r="O25" s="272"/>
      <c r="P25" s="389"/>
      <c r="Q25" s="389"/>
      <c r="R25" s="272"/>
      <c r="S25" s="272"/>
      <c r="T25" s="272"/>
      <c r="U25" s="311">
        <f t="shared" si="0"/>
        <v>0</v>
      </c>
      <c r="V25" s="395"/>
      <c r="X25" s="389"/>
      <c r="Y25" s="311">
        <f t="shared" si="1"/>
        <v>0</v>
      </c>
    </row>
    <row r="26" spans="1:25" ht="20.100000000000001" customHeight="1" x14ac:dyDescent="0.2">
      <c r="A26" s="66">
        <v>15</v>
      </c>
      <c r="B26" s="63" t="s">
        <v>184</v>
      </c>
      <c r="C26" s="389"/>
      <c r="D26" s="389"/>
      <c r="E26" s="389"/>
      <c r="F26" s="272"/>
      <c r="G26" s="272"/>
      <c r="H26" s="272"/>
      <c r="I26" s="272"/>
      <c r="J26" s="389"/>
      <c r="K26" s="389"/>
      <c r="L26" s="389"/>
      <c r="M26" s="389"/>
      <c r="N26" s="272"/>
      <c r="O26" s="272"/>
      <c r="P26" s="389"/>
      <c r="Q26" s="389"/>
      <c r="R26" s="272"/>
      <c r="S26" s="272"/>
      <c r="T26" s="272"/>
      <c r="U26" s="311">
        <f t="shared" si="0"/>
        <v>0</v>
      </c>
      <c r="V26" s="395"/>
      <c r="X26" s="389"/>
      <c r="Y26" s="311">
        <f t="shared" si="1"/>
        <v>0</v>
      </c>
    </row>
    <row r="27" spans="1:25" ht="20.100000000000001" customHeight="1" x14ac:dyDescent="0.2">
      <c r="A27" s="66">
        <v>16</v>
      </c>
      <c r="B27" s="63" t="s">
        <v>185</v>
      </c>
      <c r="C27" s="389"/>
      <c r="D27" s="389"/>
      <c r="E27" s="389"/>
      <c r="F27" s="272"/>
      <c r="G27" s="272"/>
      <c r="H27" s="272"/>
      <c r="I27" s="272"/>
      <c r="J27" s="389"/>
      <c r="K27" s="389"/>
      <c r="L27" s="389"/>
      <c r="M27" s="389"/>
      <c r="N27" s="272"/>
      <c r="O27" s="272"/>
      <c r="P27" s="389"/>
      <c r="Q27" s="389"/>
      <c r="R27" s="272"/>
      <c r="S27" s="272"/>
      <c r="T27" s="272"/>
      <c r="U27" s="311">
        <f t="shared" si="0"/>
        <v>0</v>
      </c>
      <c r="V27" s="395"/>
      <c r="X27" s="389"/>
      <c r="Y27" s="311">
        <f t="shared" si="1"/>
        <v>0</v>
      </c>
    </row>
    <row r="28" spans="1:25" ht="20.100000000000001" customHeight="1" x14ac:dyDescent="0.2">
      <c r="A28" s="66">
        <v>17</v>
      </c>
      <c r="B28" s="63" t="s">
        <v>186</v>
      </c>
      <c r="C28" s="389"/>
      <c r="D28" s="389"/>
      <c r="E28" s="389"/>
      <c r="F28" s="272"/>
      <c r="G28" s="272"/>
      <c r="H28" s="272"/>
      <c r="I28" s="272"/>
      <c r="J28" s="389"/>
      <c r="K28" s="389"/>
      <c r="L28" s="389"/>
      <c r="M28" s="389"/>
      <c r="N28" s="272"/>
      <c r="O28" s="272"/>
      <c r="P28" s="389"/>
      <c r="Q28" s="389"/>
      <c r="R28" s="272"/>
      <c r="S28" s="272"/>
      <c r="T28" s="272"/>
      <c r="U28" s="311">
        <f t="shared" si="0"/>
        <v>0</v>
      </c>
      <c r="V28" s="395"/>
      <c r="X28" s="389"/>
      <c r="Y28" s="311">
        <f t="shared" si="1"/>
        <v>0</v>
      </c>
    </row>
    <row r="29" spans="1:25" ht="20.100000000000001" customHeight="1" x14ac:dyDescent="0.2">
      <c r="A29" s="66">
        <v>18</v>
      </c>
      <c r="B29" s="63" t="s">
        <v>337</v>
      </c>
      <c r="C29" s="389"/>
      <c r="D29" s="389"/>
      <c r="E29" s="389"/>
      <c r="F29" s="272"/>
      <c r="G29" s="272"/>
      <c r="H29" s="272"/>
      <c r="I29" s="272"/>
      <c r="J29" s="389"/>
      <c r="K29" s="389"/>
      <c r="L29" s="389"/>
      <c r="M29" s="389"/>
      <c r="N29" s="272"/>
      <c r="O29" s="272"/>
      <c r="P29" s="389"/>
      <c r="Q29" s="389"/>
      <c r="R29" s="272"/>
      <c r="S29" s="272"/>
      <c r="T29" s="272"/>
      <c r="U29" s="311">
        <f t="shared" si="0"/>
        <v>0</v>
      </c>
      <c r="V29" s="395"/>
      <c r="X29" s="389"/>
      <c r="Y29" s="311">
        <f t="shared" si="1"/>
        <v>0</v>
      </c>
    </row>
    <row r="30" spans="1:25" ht="20.100000000000001" customHeight="1" x14ac:dyDescent="0.2">
      <c r="A30" s="287">
        <v>19</v>
      </c>
      <c r="B30" s="256" t="s">
        <v>386</v>
      </c>
      <c r="C30" s="389"/>
      <c r="D30" s="389"/>
      <c r="E30" s="389"/>
      <c r="F30" s="272"/>
      <c r="G30" s="272"/>
      <c r="H30" s="272"/>
      <c r="I30" s="272"/>
      <c r="J30" s="389"/>
      <c r="K30" s="389"/>
      <c r="L30" s="389"/>
      <c r="M30" s="389"/>
      <c r="N30" s="272"/>
      <c r="O30" s="272"/>
      <c r="P30" s="389"/>
      <c r="Q30" s="389"/>
      <c r="R30" s="272"/>
      <c r="S30" s="272"/>
      <c r="T30" s="272"/>
      <c r="U30" s="311">
        <f t="shared" si="0"/>
        <v>0</v>
      </c>
      <c r="V30" s="395"/>
      <c r="X30" s="389"/>
      <c r="Y30" s="311">
        <f t="shared" si="1"/>
        <v>0</v>
      </c>
    </row>
    <row r="31" spans="1:25" ht="20.100000000000001" customHeight="1" x14ac:dyDescent="0.25">
      <c r="A31" s="66">
        <v>20</v>
      </c>
      <c r="B31" s="63" t="s">
        <v>238</v>
      </c>
      <c r="C31" s="389"/>
      <c r="D31" s="389"/>
      <c r="E31" s="389"/>
      <c r="F31" s="272"/>
      <c r="G31" s="272"/>
      <c r="H31" s="272"/>
      <c r="I31" s="272"/>
      <c r="J31" s="389"/>
      <c r="K31" s="389"/>
      <c r="L31" s="389"/>
      <c r="M31" s="389"/>
      <c r="N31" s="272"/>
      <c r="O31" s="272"/>
      <c r="P31" s="389"/>
      <c r="Q31" s="389"/>
      <c r="R31" s="272"/>
      <c r="S31" s="272"/>
      <c r="T31" s="272"/>
      <c r="U31" s="400">
        <f t="shared" si="0"/>
        <v>0</v>
      </c>
      <c r="V31" s="395"/>
      <c r="X31" s="389"/>
      <c r="Y31" s="311">
        <f t="shared" si="1"/>
        <v>0</v>
      </c>
    </row>
    <row r="32" spans="1:25" ht="20.100000000000001" customHeight="1" x14ac:dyDescent="0.2">
      <c r="A32" s="66">
        <v>21</v>
      </c>
      <c r="B32" s="256" t="s">
        <v>387</v>
      </c>
      <c r="C32" s="389"/>
      <c r="D32" s="389"/>
      <c r="E32" s="389"/>
      <c r="F32" s="272"/>
      <c r="G32" s="272"/>
      <c r="H32" s="272"/>
      <c r="I32" s="272"/>
      <c r="J32" s="389"/>
      <c r="K32" s="389"/>
      <c r="L32" s="389"/>
      <c r="M32" s="389"/>
      <c r="N32" s="272"/>
      <c r="O32" s="272"/>
      <c r="P32" s="389"/>
      <c r="Q32" s="389"/>
      <c r="R32" s="272"/>
      <c r="S32" s="272"/>
      <c r="T32" s="272"/>
      <c r="U32" s="311">
        <f t="shared" si="0"/>
        <v>0</v>
      </c>
      <c r="V32" s="395"/>
      <c r="X32" s="389"/>
      <c r="Y32" s="311">
        <f t="shared" si="1"/>
        <v>0</v>
      </c>
    </row>
    <row r="33" spans="1:25" ht="20.100000000000001" customHeight="1" x14ac:dyDescent="0.2">
      <c r="A33" s="66">
        <v>22</v>
      </c>
      <c r="B33" s="63" t="s">
        <v>187</v>
      </c>
      <c r="C33" s="389"/>
      <c r="D33" s="389"/>
      <c r="E33" s="389"/>
      <c r="F33" s="272"/>
      <c r="G33" s="272"/>
      <c r="H33" s="272"/>
      <c r="I33" s="272"/>
      <c r="J33" s="389"/>
      <c r="K33" s="389"/>
      <c r="L33" s="389"/>
      <c r="M33" s="389"/>
      <c r="N33" s="272"/>
      <c r="O33" s="272"/>
      <c r="P33" s="389"/>
      <c r="Q33" s="389"/>
      <c r="R33" s="272"/>
      <c r="S33" s="272"/>
      <c r="T33" s="272"/>
      <c r="U33" s="311">
        <f t="shared" si="0"/>
        <v>0</v>
      </c>
      <c r="V33" s="395"/>
      <c r="X33" s="389"/>
      <c r="Y33" s="311">
        <f t="shared" si="1"/>
        <v>0</v>
      </c>
    </row>
    <row r="34" spans="1:25" ht="20.100000000000001" customHeight="1" x14ac:dyDescent="0.2">
      <c r="A34" s="66">
        <v>23</v>
      </c>
      <c r="B34" s="63" t="s">
        <v>188</v>
      </c>
      <c r="C34" s="389"/>
      <c r="D34" s="389"/>
      <c r="E34" s="389"/>
      <c r="F34" s="272"/>
      <c r="G34" s="272"/>
      <c r="H34" s="272"/>
      <c r="I34" s="272"/>
      <c r="J34" s="272"/>
      <c r="K34" s="272"/>
      <c r="L34" s="389"/>
      <c r="M34" s="389"/>
      <c r="N34" s="272"/>
      <c r="O34" s="272"/>
      <c r="P34" s="389"/>
      <c r="Q34" s="389"/>
      <c r="R34" s="272"/>
      <c r="S34" s="272"/>
      <c r="T34" s="272"/>
      <c r="U34" s="311">
        <f t="shared" si="0"/>
        <v>0</v>
      </c>
      <c r="V34" s="395"/>
      <c r="X34" s="389"/>
      <c r="Y34" s="311">
        <f t="shared" si="1"/>
        <v>0</v>
      </c>
    </row>
    <row r="35" spans="1:25" ht="20.100000000000001" customHeight="1" x14ac:dyDescent="0.2">
      <c r="A35" s="66">
        <v>24</v>
      </c>
      <c r="B35" s="63" t="s">
        <v>348</v>
      </c>
      <c r="C35" s="389"/>
      <c r="D35" s="389"/>
      <c r="E35" s="389"/>
      <c r="F35" s="272"/>
      <c r="G35" s="272"/>
      <c r="H35" s="272"/>
      <c r="I35" s="272"/>
      <c r="J35" s="272"/>
      <c r="K35" s="272"/>
      <c r="L35" s="389"/>
      <c r="M35" s="389"/>
      <c r="N35" s="272"/>
      <c r="O35" s="272"/>
      <c r="P35" s="389"/>
      <c r="Q35" s="389"/>
      <c r="R35" s="272"/>
      <c r="S35" s="272"/>
      <c r="T35" s="272"/>
      <c r="U35" s="311">
        <f t="shared" si="0"/>
        <v>0</v>
      </c>
      <c r="V35" s="395"/>
      <c r="X35" s="389"/>
      <c r="Y35" s="311">
        <f t="shared" si="1"/>
        <v>0</v>
      </c>
    </row>
    <row r="36" spans="1:25" ht="20.100000000000001" customHeight="1" x14ac:dyDescent="0.2">
      <c r="A36" s="66">
        <v>25</v>
      </c>
      <c r="B36" s="256" t="s">
        <v>388</v>
      </c>
      <c r="C36" s="389"/>
      <c r="D36" s="389"/>
      <c r="E36" s="389"/>
      <c r="F36" s="272"/>
      <c r="G36" s="272"/>
      <c r="H36" s="272"/>
      <c r="I36" s="272"/>
      <c r="J36" s="389"/>
      <c r="K36" s="389"/>
      <c r="L36" s="389"/>
      <c r="M36" s="389"/>
      <c r="N36" s="272"/>
      <c r="O36" s="272"/>
      <c r="P36" s="389"/>
      <c r="Q36" s="389"/>
      <c r="R36" s="272"/>
      <c r="S36" s="272"/>
      <c r="T36" s="272"/>
      <c r="U36" s="311">
        <f t="shared" si="0"/>
        <v>0</v>
      </c>
      <c r="V36" s="395"/>
      <c r="X36" s="389"/>
      <c r="Y36" s="311">
        <f t="shared" si="1"/>
        <v>0</v>
      </c>
    </row>
    <row r="37" spans="1:25" ht="20.100000000000001" customHeight="1" x14ac:dyDescent="0.25">
      <c r="A37" s="66">
        <v>26</v>
      </c>
      <c r="B37" s="63" t="s">
        <v>338</v>
      </c>
      <c r="C37" s="389"/>
      <c r="D37" s="389"/>
      <c r="E37" s="389"/>
      <c r="F37" s="272"/>
      <c r="G37" s="272"/>
      <c r="H37" s="272"/>
      <c r="I37" s="272"/>
      <c r="J37" s="272"/>
      <c r="K37" s="272"/>
      <c r="L37" s="389"/>
      <c r="M37" s="389"/>
      <c r="N37" s="272"/>
      <c r="O37" s="272"/>
      <c r="P37" s="389"/>
      <c r="Q37" s="389"/>
      <c r="R37" s="272"/>
      <c r="S37" s="272"/>
      <c r="T37" s="272"/>
      <c r="U37" s="400">
        <f t="shared" si="0"/>
        <v>0</v>
      </c>
      <c r="V37" s="395"/>
      <c r="X37" s="389"/>
      <c r="Y37" s="311">
        <f t="shared" si="1"/>
        <v>0</v>
      </c>
    </row>
    <row r="38" spans="1:25" ht="20.100000000000001" customHeight="1" x14ac:dyDescent="0.2">
      <c r="A38" s="66">
        <v>27</v>
      </c>
      <c r="B38" s="63" t="s">
        <v>189</v>
      </c>
      <c r="C38" s="389"/>
      <c r="D38" s="389"/>
      <c r="E38" s="389"/>
      <c r="F38" s="272"/>
      <c r="G38" s="272"/>
      <c r="H38" s="272"/>
      <c r="I38" s="272"/>
      <c r="J38" s="272"/>
      <c r="K38" s="272"/>
      <c r="L38" s="389"/>
      <c r="M38" s="389"/>
      <c r="N38" s="272"/>
      <c r="O38" s="272"/>
      <c r="P38" s="389"/>
      <c r="Q38" s="389"/>
      <c r="R38" s="272"/>
      <c r="S38" s="272"/>
      <c r="T38" s="272"/>
      <c r="U38" s="311">
        <f t="shared" si="0"/>
        <v>0</v>
      </c>
      <c r="V38" s="395"/>
      <c r="X38" s="389"/>
      <c r="Y38" s="311">
        <f t="shared" si="1"/>
        <v>0</v>
      </c>
    </row>
    <row r="39" spans="1:25" ht="20.100000000000001" customHeight="1" x14ac:dyDescent="0.2">
      <c r="A39" s="66">
        <v>28</v>
      </c>
      <c r="B39" s="63" t="s">
        <v>190</v>
      </c>
      <c r="C39" s="389"/>
      <c r="D39" s="389"/>
      <c r="E39" s="389"/>
      <c r="F39" s="272"/>
      <c r="G39" s="272"/>
      <c r="H39" s="272"/>
      <c r="I39" s="272"/>
      <c r="J39" s="272"/>
      <c r="K39" s="272"/>
      <c r="L39" s="389"/>
      <c r="M39" s="389"/>
      <c r="N39" s="272"/>
      <c r="O39" s="272"/>
      <c r="P39" s="389"/>
      <c r="Q39" s="389"/>
      <c r="R39" s="272"/>
      <c r="S39" s="272"/>
      <c r="T39" s="272"/>
      <c r="U39" s="311">
        <f t="shared" si="0"/>
        <v>0</v>
      </c>
      <c r="V39" s="395"/>
      <c r="X39" s="389"/>
      <c r="Y39" s="311">
        <f t="shared" si="1"/>
        <v>0</v>
      </c>
    </row>
    <row r="40" spans="1:25" ht="20.100000000000001" customHeight="1" x14ac:dyDescent="0.2">
      <c r="A40" s="66">
        <v>29</v>
      </c>
      <c r="B40" s="392" t="s">
        <v>191</v>
      </c>
      <c r="C40" s="389"/>
      <c r="D40" s="389"/>
      <c r="E40" s="389"/>
      <c r="F40" s="272"/>
      <c r="G40" s="272"/>
      <c r="H40" s="272"/>
      <c r="I40" s="272"/>
      <c r="J40" s="272"/>
      <c r="K40" s="272"/>
      <c r="L40" s="389"/>
      <c r="M40" s="470"/>
      <c r="N40" s="272"/>
      <c r="O40" s="272"/>
      <c r="P40" s="389"/>
      <c r="Q40" s="389"/>
      <c r="R40" s="272"/>
      <c r="S40" s="272"/>
      <c r="T40" s="272"/>
      <c r="U40" s="311">
        <f t="shared" si="0"/>
        <v>0</v>
      </c>
      <c r="V40" s="395"/>
      <c r="X40" s="389"/>
      <c r="Y40" s="311">
        <f t="shared" si="1"/>
        <v>0</v>
      </c>
    </row>
    <row r="41" spans="1:25" ht="20.100000000000001" customHeight="1" x14ac:dyDescent="0.2">
      <c r="A41" s="66">
        <v>30</v>
      </c>
      <c r="B41" s="393" t="s">
        <v>340</v>
      </c>
      <c r="C41" s="389"/>
      <c r="D41" s="389"/>
      <c r="E41" s="389"/>
      <c r="F41" s="272"/>
      <c r="G41" s="272"/>
      <c r="H41" s="272"/>
      <c r="I41" s="272"/>
      <c r="J41" s="272"/>
      <c r="K41" s="272"/>
      <c r="L41" s="389"/>
      <c r="M41" s="389"/>
      <c r="N41" s="272"/>
      <c r="O41" s="272"/>
      <c r="P41" s="389"/>
      <c r="Q41" s="389"/>
      <c r="R41" s="272"/>
      <c r="S41" s="272"/>
      <c r="T41" s="272"/>
      <c r="U41" s="311">
        <f t="shared" si="0"/>
        <v>0</v>
      </c>
      <c r="V41" s="395"/>
      <c r="X41" s="389"/>
      <c r="Y41" s="311">
        <f t="shared" si="1"/>
        <v>0</v>
      </c>
    </row>
    <row r="42" spans="1:25" ht="20.100000000000001" customHeight="1" x14ac:dyDescent="0.2">
      <c r="A42" s="66">
        <v>31</v>
      </c>
      <c r="B42" s="393" t="s">
        <v>389</v>
      </c>
      <c r="C42" s="389"/>
      <c r="D42" s="389"/>
      <c r="E42" s="389"/>
      <c r="F42" s="272"/>
      <c r="G42" s="272"/>
      <c r="H42" s="272"/>
      <c r="I42" s="272"/>
      <c r="J42" s="389"/>
      <c r="K42" s="389"/>
      <c r="L42" s="389"/>
      <c r="M42" s="389"/>
      <c r="N42" s="272"/>
      <c r="O42" s="272"/>
      <c r="P42" s="389"/>
      <c r="Q42" s="389"/>
      <c r="R42" s="272"/>
      <c r="S42" s="272"/>
      <c r="T42" s="272"/>
      <c r="U42" s="311">
        <f t="shared" si="0"/>
        <v>0</v>
      </c>
      <c r="V42" s="395"/>
      <c r="X42" s="389"/>
      <c r="Y42" s="311">
        <f t="shared" si="1"/>
        <v>0</v>
      </c>
    </row>
    <row r="43" spans="1:25" ht="20.100000000000001" customHeight="1" x14ac:dyDescent="0.2">
      <c r="A43" s="66">
        <v>32</v>
      </c>
      <c r="B43" s="63" t="s">
        <v>192</v>
      </c>
      <c r="C43" s="389"/>
      <c r="D43" s="389"/>
      <c r="E43" s="389"/>
      <c r="F43" s="272"/>
      <c r="G43" s="272"/>
      <c r="H43" s="272"/>
      <c r="I43" s="272"/>
      <c r="J43" s="272"/>
      <c r="K43" s="272"/>
      <c r="L43" s="389"/>
      <c r="M43" s="389"/>
      <c r="N43" s="272"/>
      <c r="O43" s="272"/>
      <c r="P43" s="389"/>
      <c r="Q43" s="389"/>
      <c r="R43" s="272"/>
      <c r="S43" s="272"/>
      <c r="T43" s="272"/>
      <c r="U43" s="311">
        <f t="shared" si="0"/>
        <v>0</v>
      </c>
      <c r="V43" s="395"/>
      <c r="X43" s="389"/>
      <c r="Y43" s="311">
        <f t="shared" si="1"/>
        <v>0</v>
      </c>
    </row>
    <row r="44" spans="1:25" ht="20.100000000000001" customHeight="1" x14ac:dyDescent="0.2">
      <c r="A44" s="66">
        <v>33</v>
      </c>
      <c r="B44" s="63" t="s">
        <v>193</v>
      </c>
      <c r="C44" s="389"/>
      <c r="D44" s="389"/>
      <c r="E44" s="389"/>
      <c r="F44" s="272"/>
      <c r="G44" s="272"/>
      <c r="H44" s="272"/>
      <c r="I44" s="272"/>
      <c r="J44" s="272"/>
      <c r="K44" s="272"/>
      <c r="L44" s="389"/>
      <c r="M44" s="389"/>
      <c r="N44" s="272"/>
      <c r="O44" s="272"/>
      <c r="P44" s="389"/>
      <c r="Q44" s="389"/>
      <c r="R44" s="272"/>
      <c r="S44" s="272"/>
      <c r="T44" s="272"/>
      <c r="U44" s="311">
        <f t="shared" ref="U44:U60" si="2">SUM(C44:T44)</f>
        <v>0</v>
      </c>
      <c r="V44" s="395"/>
      <c r="X44" s="389"/>
      <c r="Y44" s="311">
        <f t="shared" si="1"/>
        <v>0</v>
      </c>
    </row>
    <row r="45" spans="1:25" ht="20.100000000000001" customHeight="1" x14ac:dyDescent="0.2">
      <c r="A45" s="66">
        <v>34</v>
      </c>
      <c r="B45" s="63" t="s">
        <v>194</v>
      </c>
      <c r="C45" s="389"/>
      <c r="D45" s="389"/>
      <c r="E45" s="389"/>
      <c r="F45" s="272"/>
      <c r="G45" s="272"/>
      <c r="H45" s="272"/>
      <c r="I45" s="272"/>
      <c r="J45" s="272"/>
      <c r="K45" s="272"/>
      <c r="L45" s="389"/>
      <c r="M45" s="389"/>
      <c r="N45" s="272"/>
      <c r="O45" s="272"/>
      <c r="P45" s="389"/>
      <c r="Q45" s="389"/>
      <c r="R45" s="272"/>
      <c r="S45" s="272"/>
      <c r="T45" s="272"/>
      <c r="U45" s="311">
        <f t="shared" si="2"/>
        <v>0</v>
      </c>
      <c r="V45" s="395"/>
      <c r="X45" s="389"/>
      <c r="Y45" s="311">
        <f t="shared" si="1"/>
        <v>0</v>
      </c>
    </row>
    <row r="46" spans="1:25" ht="20.100000000000001" customHeight="1" x14ac:dyDescent="0.2">
      <c r="A46" s="66">
        <v>35</v>
      </c>
      <c r="B46" s="256" t="s">
        <v>391</v>
      </c>
      <c r="C46" s="389"/>
      <c r="D46" s="389"/>
      <c r="E46" s="389"/>
      <c r="F46" s="272"/>
      <c r="G46" s="272"/>
      <c r="H46" s="272"/>
      <c r="I46" s="272"/>
      <c r="J46" s="272"/>
      <c r="K46" s="272"/>
      <c r="L46" s="389"/>
      <c r="M46" s="389"/>
      <c r="N46" s="272"/>
      <c r="O46" s="272"/>
      <c r="P46" s="389"/>
      <c r="Q46" s="389"/>
      <c r="R46" s="272"/>
      <c r="S46" s="272"/>
      <c r="T46" s="272"/>
      <c r="U46" s="311">
        <f t="shared" si="2"/>
        <v>0</v>
      </c>
      <c r="V46" s="395"/>
      <c r="X46" s="389"/>
      <c r="Y46" s="311">
        <f t="shared" si="1"/>
        <v>0</v>
      </c>
    </row>
    <row r="47" spans="1:25" ht="20.100000000000001" customHeight="1" x14ac:dyDescent="0.2">
      <c r="A47" s="66">
        <v>36</v>
      </c>
      <c r="B47" s="63" t="s">
        <v>195</v>
      </c>
      <c r="C47" s="389"/>
      <c r="D47" s="389"/>
      <c r="E47" s="389"/>
      <c r="F47" s="272"/>
      <c r="G47" s="272"/>
      <c r="H47" s="272"/>
      <c r="I47" s="272"/>
      <c r="J47" s="272"/>
      <c r="K47" s="272"/>
      <c r="L47" s="389"/>
      <c r="M47" s="389"/>
      <c r="N47" s="272"/>
      <c r="O47" s="272"/>
      <c r="P47" s="389"/>
      <c r="Q47" s="389"/>
      <c r="R47" s="272"/>
      <c r="S47" s="272"/>
      <c r="T47" s="272"/>
      <c r="U47" s="311">
        <f t="shared" si="2"/>
        <v>0</v>
      </c>
      <c r="V47" s="395"/>
      <c r="X47" s="389"/>
      <c r="Y47" s="311">
        <f t="shared" si="1"/>
        <v>0</v>
      </c>
    </row>
    <row r="48" spans="1:25" ht="20.100000000000001" customHeight="1" x14ac:dyDescent="0.2">
      <c r="A48" s="66">
        <v>37</v>
      </c>
      <c r="B48" s="256" t="s">
        <v>393</v>
      </c>
      <c r="C48" s="389"/>
      <c r="D48" s="389"/>
      <c r="E48" s="389"/>
      <c r="F48" s="272"/>
      <c r="G48" s="272"/>
      <c r="H48" s="272"/>
      <c r="I48" s="272"/>
      <c r="J48" s="272"/>
      <c r="K48" s="272"/>
      <c r="L48" s="389"/>
      <c r="M48" s="389"/>
      <c r="N48" s="272"/>
      <c r="O48" s="272"/>
      <c r="P48" s="389"/>
      <c r="Q48" s="389"/>
      <c r="R48" s="272"/>
      <c r="S48" s="272"/>
      <c r="T48" s="272"/>
      <c r="U48" s="311">
        <f t="shared" si="2"/>
        <v>0</v>
      </c>
      <c r="V48" s="395"/>
      <c r="X48" s="389"/>
      <c r="Y48" s="311">
        <f t="shared" si="1"/>
        <v>0</v>
      </c>
    </row>
    <row r="49" spans="1:25" ht="20.100000000000001" customHeight="1" x14ac:dyDescent="0.2">
      <c r="A49" s="66">
        <v>38</v>
      </c>
      <c r="B49" s="256" t="s">
        <v>390</v>
      </c>
      <c r="C49" s="389"/>
      <c r="D49" s="389"/>
      <c r="E49" s="389"/>
      <c r="F49" s="272"/>
      <c r="G49" s="272"/>
      <c r="H49" s="272"/>
      <c r="I49" s="272"/>
      <c r="J49" s="272"/>
      <c r="K49" s="272"/>
      <c r="L49" s="389"/>
      <c r="M49" s="389"/>
      <c r="N49" s="272"/>
      <c r="O49" s="272"/>
      <c r="P49" s="389"/>
      <c r="Q49" s="389"/>
      <c r="R49" s="272"/>
      <c r="S49" s="272"/>
      <c r="T49" s="272"/>
      <c r="U49" s="311">
        <f t="shared" si="2"/>
        <v>0</v>
      </c>
      <c r="V49" s="395"/>
      <c r="X49" s="389"/>
      <c r="Y49" s="311">
        <f t="shared" si="1"/>
        <v>0</v>
      </c>
    </row>
    <row r="50" spans="1:25" ht="20.100000000000001" customHeight="1" x14ac:dyDescent="0.2">
      <c r="A50" s="66">
        <v>39</v>
      </c>
      <c r="B50" s="63" t="s">
        <v>197</v>
      </c>
      <c r="C50" s="389"/>
      <c r="D50" s="389"/>
      <c r="E50" s="389"/>
      <c r="F50" s="272"/>
      <c r="G50" s="272"/>
      <c r="H50" s="272"/>
      <c r="I50" s="272"/>
      <c r="J50" s="272"/>
      <c r="K50" s="272"/>
      <c r="L50" s="389"/>
      <c r="M50" s="389"/>
      <c r="N50" s="272"/>
      <c r="O50" s="272"/>
      <c r="P50" s="389"/>
      <c r="Q50" s="389"/>
      <c r="R50" s="272"/>
      <c r="S50" s="272"/>
      <c r="T50" s="272"/>
      <c r="U50" s="311">
        <f t="shared" si="2"/>
        <v>0</v>
      </c>
      <c r="V50" s="395"/>
      <c r="X50" s="389"/>
      <c r="Y50" s="272"/>
    </row>
    <row r="51" spans="1:25" ht="20.100000000000001" customHeight="1" x14ac:dyDescent="0.2">
      <c r="A51" s="66">
        <v>40</v>
      </c>
      <c r="B51" s="256" t="s">
        <v>394</v>
      </c>
      <c r="C51" s="389"/>
      <c r="D51" s="389"/>
      <c r="E51" s="389"/>
      <c r="F51" s="272"/>
      <c r="G51" s="272"/>
      <c r="H51" s="272"/>
      <c r="I51" s="272"/>
      <c r="J51" s="272"/>
      <c r="K51" s="272"/>
      <c r="L51" s="389"/>
      <c r="M51" s="389"/>
      <c r="N51" s="272"/>
      <c r="O51" s="272"/>
      <c r="P51" s="389"/>
      <c r="Q51" s="389"/>
      <c r="R51" s="272"/>
      <c r="S51" s="272"/>
      <c r="T51" s="272"/>
      <c r="U51" s="311">
        <f t="shared" si="2"/>
        <v>0</v>
      </c>
      <c r="V51" s="395"/>
      <c r="X51" s="389"/>
      <c r="Y51" s="272"/>
    </row>
    <row r="52" spans="1:25" ht="20.100000000000001" customHeight="1" x14ac:dyDescent="0.2">
      <c r="A52" s="66">
        <v>41</v>
      </c>
      <c r="B52" s="391" t="s">
        <v>400</v>
      </c>
      <c r="C52" s="389"/>
      <c r="D52" s="389"/>
      <c r="E52" s="389"/>
      <c r="F52" s="272"/>
      <c r="G52" s="272"/>
      <c r="H52" s="272"/>
      <c r="I52" s="272"/>
      <c r="J52" s="272"/>
      <c r="K52" s="272"/>
      <c r="L52" s="389"/>
      <c r="M52" s="389"/>
      <c r="N52" s="272"/>
      <c r="O52" s="272"/>
      <c r="P52" s="389"/>
      <c r="Q52" s="389"/>
      <c r="R52" s="272"/>
      <c r="S52" s="272"/>
      <c r="T52" s="272"/>
      <c r="U52" s="311">
        <f t="shared" si="2"/>
        <v>0</v>
      </c>
      <c r="V52" s="395"/>
      <c r="X52" s="389"/>
      <c r="Y52" s="272"/>
    </row>
    <row r="53" spans="1:25" ht="20.100000000000001" customHeight="1" x14ac:dyDescent="0.2">
      <c r="A53" s="66">
        <v>42</v>
      </c>
      <c r="B53" s="384" t="s">
        <v>239</v>
      </c>
      <c r="C53" s="389"/>
      <c r="D53" s="389"/>
      <c r="E53" s="389"/>
      <c r="F53" s="272"/>
      <c r="G53" s="272"/>
      <c r="H53" s="272"/>
      <c r="I53" s="272"/>
      <c r="J53" s="389"/>
      <c r="K53" s="389"/>
      <c r="L53" s="389"/>
      <c r="M53" s="389"/>
      <c r="N53" s="272"/>
      <c r="O53" s="272"/>
      <c r="P53" s="389"/>
      <c r="Q53" s="389"/>
      <c r="R53" s="272"/>
      <c r="S53" s="272"/>
      <c r="T53" s="272"/>
      <c r="U53" s="311">
        <f t="shared" si="2"/>
        <v>0</v>
      </c>
      <c r="V53" s="395"/>
      <c r="X53" s="389"/>
      <c r="Y53" s="272"/>
    </row>
    <row r="54" spans="1:25" ht="20.100000000000001" customHeight="1" x14ac:dyDescent="0.2">
      <c r="A54" s="66">
        <v>43</v>
      </c>
      <c r="B54" s="63" t="s">
        <v>242</v>
      </c>
      <c r="C54" s="389"/>
      <c r="D54" s="389"/>
      <c r="E54" s="389"/>
      <c r="F54" s="272"/>
      <c r="G54" s="272"/>
      <c r="H54" s="272"/>
      <c r="I54" s="272"/>
      <c r="J54" s="394"/>
      <c r="K54" s="394"/>
      <c r="L54" s="389"/>
      <c r="M54" s="389"/>
      <c r="N54" s="272"/>
      <c r="O54" s="272"/>
      <c r="P54" s="389"/>
      <c r="Q54" s="389"/>
      <c r="R54" s="272"/>
      <c r="S54" s="272"/>
      <c r="T54" s="272"/>
      <c r="U54" s="311">
        <f t="shared" si="2"/>
        <v>0</v>
      </c>
      <c r="V54" s="395"/>
      <c r="X54" s="389"/>
      <c r="Y54" s="272"/>
    </row>
    <row r="55" spans="1:25" ht="20.100000000000001" customHeight="1" x14ac:dyDescent="0.2">
      <c r="A55" s="66">
        <v>44</v>
      </c>
      <c r="B55" s="256" t="s">
        <v>341</v>
      </c>
      <c r="C55" s="272"/>
      <c r="D55" s="389"/>
      <c r="E55" s="389"/>
      <c r="F55" s="272"/>
      <c r="G55" s="272"/>
      <c r="H55" s="272"/>
      <c r="I55" s="272"/>
      <c r="J55" s="272"/>
      <c r="K55" s="272"/>
      <c r="L55" s="389"/>
      <c r="M55" s="389"/>
      <c r="N55" s="272"/>
      <c r="O55" s="272"/>
      <c r="P55" s="389"/>
      <c r="Q55" s="389"/>
      <c r="R55" s="272"/>
      <c r="S55" s="272"/>
      <c r="T55" s="272"/>
      <c r="U55" s="311">
        <f t="shared" si="2"/>
        <v>0</v>
      </c>
      <c r="V55" s="395"/>
      <c r="X55" s="389"/>
      <c r="Y55" s="272"/>
    </row>
    <row r="56" spans="1:25" ht="20.100000000000001" customHeight="1" x14ac:dyDescent="0.2">
      <c r="A56" s="66">
        <v>45</v>
      </c>
      <c r="B56" s="286" t="s">
        <v>392</v>
      </c>
      <c r="C56" s="272"/>
      <c r="D56" s="272"/>
      <c r="E56" s="389"/>
      <c r="F56" s="272"/>
      <c r="G56" s="272"/>
      <c r="H56" s="272"/>
      <c r="I56" s="272"/>
      <c r="J56" s="272"/>
      <c r="K56" s="272"/>
      <c r="L56" s="389"/>
      <c r="M56" s="389"/>
      <c r="N56" s="272"/>
      <c r="O56" s="272"/>
      <c r="P56" s="389"/>
      <c r="Q56" s="389"/>
      <c r="R56" s="272"/>
      <c r="S56" s="272"/>
      <c r="T56" s="272"/>
      <c r="U56" s="311">
        <f t="shared" si="2"/>
        <v>0</v>
      </c>
      <c r="V56" s="395"/>
      <c r="X56" s="389"/>
      <c r="Y56" s="272"/>
    </row>
    <row r="57" spans="1:25" ht="20.100000000000001" customHeight="1" x14ac:dyDescent="0.2">
      <c r="A57" s="288">
        <v>46</v>
      </c>
      <c r="B57" s="290" t="s">
        <v>196</v>
      </c>
      <c r="C57" s="272"/>
      <c r="D57" s="272"/>
      <c r="E57" s="389"/>
      <c r="F57" s="272"/>
      <c r="G57" s="272"/>
      <c r="H57" s="272"/>
      <c r="I57" s="272"/>
      <c r="J57" s="272"/>
      <c r="K57" s="272"/>
      <c r="L57" s="389"/>
      <c r="M57" s="389"/>
      <c r="N57" s="272"/>
      <c r="O57" s="272"/>
      <c r="P57" s="389"/>
      <c r="Q57" s="389"/>
      <c r="R57" s="272"/>
      <c r="S57" s="272"/>
      <c r="T57" s="272"/>
      <c r="U57" s="311">
        <f t="shared" si="2"/>
        <v>0</v>
      </c>
      <c r="V57" s="395"/>
      <c r="X57" s="389"/>
      <c r="Y57" s="272"/>
    </row>
    <row r="58" spans="1:25" ht="20.100000000000001" customHeight="1" x14ac:dyDescent="0.2">
      <c r="A58" s="288">
        <v>47</v>
      </c>
      <c r="B58" s="380" t="s">
        <v>440</v>
      </c>
      <c r="C58" s="322"/>
      <c r="D58" s="272"/>
      <c r="E58" s="389"/>
      <c r="F58" s="272"/>
      <c r="G58" s="272"/>
      <c r="H58" s="272"/>
      <c r="I58" s="272"/>
      <c r="J58" s="272"/>
      <c r="K58" s="272"/>
      <c r="L58" s="389"/>
      <c r="M58" s="389"/>
      <c r="N58" s="272"/>
      <c r="O58" s="272"/>
      <c r="P58" s="389"/>
      <c r="Q58" s="389"/>
      <c r="R58" s="272"/>
      <c r="S58" s="272"/>
      <c r="T58" s="272"/>
      <c r="U58" s="311">
        <f t="shared" si="2"/>
        <v>0</v>
      </c>
      <c r="V58" s="395"/>
      <c r="X58" s="389"/>
      <c r="Y58" s="272"/>
    </row>
    <row r="59" spans="1:25" ht="20.100000000000001" customHeight="1" x14ac:dyDescent="0.2">
      <c r="A59" s="288">
        <v>48</v>
      </c>
      <c r="B59" s="380" t="s">
        <v>439</v>
      </c>
      <c r="C59" s="322"/>
      <c r="D59" s="272"/>
      <c r="E59" s="389"/>
      <c r="F59" s="272"/>
      <c r="G59" s="272"/>
      <c r="H59" s="272"/>
      <c r="I59" s="272"/>
      <c r="J59" s="272"/>
      <c r="K59" s="272"/>
      <c r="L59" s="389"/>
      <c r="M59" s="389"/>
      <c r="N59" s="272"/>
      <c r="O59" s="272"/>
      <c r="P59" s="389"/>
      <c r="Q59" s="389"/>
      <c r="R59" s="272"/>
      <c r="S59" s="272"/>
      <c r="T59" s="272"/>
      <c r="U59" s="311">
        <f t="shared" si="2"/>
        <v>0</v>
      </c>
      <c r="V59" s="395"/>
      <c r="X59" s="389"/>
      <c r="Y59" s="272"/>
    </row>
    <row r="60" spans="1:25" ht="20.100000000000001" customHeight="1" x14ac:dyDescent="0.2">
      <c r="A60" s="288">
        <v>49</v>
      </c>
      <c r="B60" s="380" t="s">
        <v>441</v>
      </c>
      <c r="C60" s="322"/>
      <c r="D60" s="272"/>
      <c r="E60" s="389"/>
      <c r="F60" s="272"/>
      <c r="G60" s="272"/>
      <c r="H60" s="272"/>
      <c r="I60" s="272"/>
      <c r="J60" s="381"/>
      <c r="K60" s="381"/>
      <c r="L60" s="389"/>
      <c r="M60" s="389"/>
      <c r="N60" s="272"/>
      <c r="O60" s="272"/>
      <c r="P60" s="389"/>
      <c r="Q60" s="389"/>
      <c r="R60" s="272"/>
      <c r="S60" s="272"/>
      <c r="T60" s="272"/>
      <c r="U60" s="311">
        <f t="shared" si="2"/>
        <v>0</v>
      </c>
      <c r="V60" s="395"/>
      <c r="X60" s="389"/>
      <c r="Y60" s="272"/>
    </row>
    <row r="61" spans="1:25" ht="20.100000000000001" customHeight="1" x14ac:dyDescent="0.25">
      <c r="A61" s="66">
        <v>50</v>
      </c>
      <c r="B61" s="289" t="s">
        <v>398</v>
      </c>
      <c r="C61" s="311">
        <f t="shared" ref="C61:T61" si="3">SUM(C12:C60)</f>
        <v>0</v>
      </c>
      <c r="D61" s="311">
        <f t="shared" si="3"/>
        <v>0</v>
      </c>
      <c r="E61" s="311">
        <f t="shared" si="3"/>
        <v>0</v>
      </c>
      <c r="F61" s="311">
        <f t="shared" si="3"/>
        <v>0</v>
      </c>
      <c r="G61" s="311">
        <f t="shared" si="3"/>
        <v>0</v>
      </c>
      <c r="H61" s="311">
        <f t="shared" si="3"/>
        <v>0</v>
      </c>
      <c r="I61" s="311">
        <f t="shared" si="3"/>
        <v>0</v>
      </c>
      <c r="J61" s="311">
        <f t="shared" si="3"/>
        <v>0</v>
      </c>
      <c r="K61" s="311"/>
      <c r="L61" s="311">
        <f t="shared" si="3"/>
        <v>0</v>
      </c>
      <c r="M61" s="311">
        <f t="shared" si="3"/>
        <v>0</v>
      </c>
      <c r="N61" s="311">
        <f t="shared" si="3"/>
        <v>0</v>
      </c>
      <c r="O61" s="311">
        <f t="shared" si="3"/>
        <v>0</v>
      </c>
      <c r="P61" s="311">
        <f t="shared" si="3"/>
        <v>0</v>
      </c>
      <c r="Q61" s="311">
        <f t="shared" si="3"/>
        <v>0</v>
      </c>
      <c r="R61" s="311">
        <f t="shared" si="3"/>
        <v>0</v>
      </c>
      <c r="S61" s="311">
        <f t="shared" si="3"/>
        <v>0</v>
      </c>
      <c r="T61" s="311">
        <f t="shared" si="3"/>
        <v>0</v>
      </c>
      <c r="U61" s="311">
        <f>SUM(C61:T61)</f>
        <v>0</v>
      </c>
      <c r="W61" s="136">
        <f>U61-P61</f>
        <v>0</v>
      </c>
      <c r="X61" s="311">
        <f>SUM(X12:X60)</f>
        <v>0</v>
      </c>
      <c r="Y61" s="311">
        <f>SUM(Y12:Y60)</f>
        <v>0</v>
      </c>
    </row>
    <row r="62" spans="1:25" ht="20.100000000000001" customHeight="1" x14ac:dyDescent="0.2">
      <c r="A62" s="165"/>
      <c r="B62" s="166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Y62" s="387" t="e">
        <f>+Y61/X61</f>
        <v>#DIV/0!</v>
      </c>
    </row>
    <row r="63" spans="1:25" ht="20.100000000000001" customHeight="1" x14ac:dyDescent="0.25">
      <c r="A63" s="167"/>
      <c r="B63" s="168" t="s">
        <v>198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5" ht="20.100000000000001" customHeight="1" x14ac:dyDescent="0.2">
      <c r="A64" s="66">
        <v>51</v>
      </c>
      <c r="B64" s="63" t="s">
        <v>199</v>
      </c>
      <c r="C64" s="311" t="str">
        <f>IF($W$61=0," ",ROUND(($P61*'SCH B6 &amp; B7'!$B24),0))</f>
        <v xml:space="preserve"> </v>
      </c>
      <c r="D64" s="311" t="str">
        <f>IF($W$61=0," ",ROUND(($P61*'SCH B6 &amp; B7'!$B25),0))</f>
        <v xml:space="preserve"> </v>
      </c>
      <c r="E64" s="311" t="str">
        <f>IF($W$61=0," ",ROUND(($P61*'SCH B6 &amp; B7'!$B26),0))</f>
        <v xml:space="preserve"> </v>
      </c>
      <c r="F64" s="311" t="str">
        <f>IF($W$61=0," ",ROUND(($P61*'SCH B6 &amp; B7'!$B27),0))</f>
        <v xml:space="preserve"> </v>
      </c>
      <c r="G64" s="311" t="str">
        <f>IF($W$61=0," ",ROUND(($P61*'SCH B6 &amp; B7'!$B28),0))</f>
        <v xml:space="preserve"> </v>
      </c>
      <c r="H64" s="311" t="str">
        <f>IF($W$61=0," ",ROUND(($P61*'SCH B6 &amp; B7'!$B29),0))</f>
        <v xml:space="preserve"> </v>
      </c>
      <c r="I64" s="311" t="str">
        <f>IF($W$61=0," ",ROUND(($P61*'SCH B6 &amp; B7'!$B30),0))</f>
        <v xml:space="preserve"> </v>
      </c>
      <c r="J64" s="311" t="str">
        <f>IF($W$61=0," ",ROUND(($P61*'SCH B6 &amp; B7'!$B31),0))</f>
        <v xml:space="preserve"> </v>
      </c>
      <c r="K64" s="311" t="str">
        <f>IF($W$61=0," ",ROUND(($P61*'SCH B6 &amp; B7'!$B32),0))</f>
        <v xml:space="preserve"> </v>
      </c>
      <c r="L64" s="311" t="str">
        <f>IF($W$61=0," ",ROUND(($P61*'SCH B6 &amp; B7'!$B33),0))</f>
        <v xml:space="preserve"> </v>
      </c>
      <c r="M64" s="311" t="str">
        <f>IF($W$61=0," ",ROUND(($P61*'SCH B6 &amp; B7'!$B34),0))</f>
        <v xml:space="preserve"> </v>
      </c>
      <c r="N64" s="311" t="str">
        <f>IF($W$61=0," ",ROUND(($P61*'SCH B6 &amp; B7'!$B35),0))</f>
        <v xml:space="preserve"> </v>
      </c>
      <c r="O64" s="311" t="str">
        <f>IF($W$61=0," ",ROUND(($P61*'SCH B6 &amp; B7'!$B36),0))</f>
        <v xml:space="preserve"> </v>
      </c>
      <c r="P64" s="311">
        <f>ROUND(($P61*-1),0)</f>
        <v>0</v>
      </c>
      <c r="Q64" s="311" t="str">
        <f>IF($W$61=0," ",ROUND(($P61*'SCH B6 &amp; B7'!$B40),0))</f>
        <v xml:space="preserve"> </v>
      </c>
      <c r="R64" s="311" t="str">
        <f>IF($W$61=0," ",ROUND(($P61*'SCH B6 &amp; B7'!$B39),0))</f>
        <v xml:space="preserve"> </v>
      </c>
      <c r="S64" s="311" t="str">
        <f>IF($W$61=0," ",ROUND(($P61*'SCH B6 &amp; B7'!$B38),0))</f>
        <v xml:space="preserve"> </v>
      </c>
      <c r="T64" s="311" t="str">
        <f>IF($W$61=0," ",ROUND(($P61*'SCH B6 &amp; B7'!$B37),0))</f>
        <v xml:space="preserve"> </v>
      </c>
      <c r="U64" s="311">
        <f>ROUND(SUM($C$64:$T$64)*(-1),0)</f>
        <v>0</v>
      </c>
    </row>
    <row r="65" spans="1:21" ht="20.100000000000001" customHeight="1" x14ac:dyDescent="0.2">
      <c r="A65" s="66">
        <v>52</v>
      </c>
      <c r="B65" s="63" t="s">
        <v>291</v>
      </c>
      <c r="C65" s="311">
        <f>ROUND((SUM($Q61:$Q64)*'SCH B6 &amp; B7'!C24),0)</f>
        <v>0</v>
      </c>
      <c r="D65" s="311">
        <f>ROUND((SUM($Q61:Q64)*'SCH B6 &amp; B7'!C25),0)</f>
        <v>0</v>
      </c>
      <c r="E65" s="311">
        <f>ROUND((SUM($Q61:Q64)*'SCH B6 &amp; B7'!C26),0)</f>
        <v>0</v>
      </c>
      <c r="F65" s="311">
        <f>ROUND((SUM($Q61:Q64)*'SCH B6 &amp; B7'!C27),0)</f>
        <v>0</v>
      </c>
      <c r="G65" s="311">
        <f>ROUND((SUM($Q61:Q64)*'SCH B6 &amp; B7'!C28),0)</f>
        <v>0</v>
      </c>
      <c r="H65" s="311">
        <f>ROUND((SUM($Q61:Q64)*'SCH B6 &amp; B7'!C29),0)</f>
        <v>0</v>
      </c>
      <c r="I65" s="311">
        <f>ROUND((SUM($Q61:Q64)*'SCH B6 &amp; B7'!C30),0)</f>
        <v>0</v>
      </c>
      <c r="J65" s="311">
        <f>ROUND((SUM($Q61:Q64)*'SCH B6 &amp; B7'!C31),0)</f>
        <v>0</v>
      </c>
      <c r="K65" s="311">
        <f>ROUND((SUM($Q61:Q64)*'SCH B6 &amp; B7'!C32),0)</f>
        <v>0</v>
      </c>
      <c r="L65" s="311">
        <f>ROUND((SUM($Q61:Q64)*'SCH B6 &amp; B7'!C33),0)</f>
        <v>0</v>
      </c>
      <c r="M65" s="311">
        <f>ROUND((SUM($Q61:Q64)*'SCH B6 &amp; B7'!C34),0)</f>
        <v>0</v>
      </c>
      <c r="N65" s="311">
        <f>ROUND((SUM($Q61:Q64)*'SCH B6 &amp; B7'!C35),0)</f>
        <v>0</v>
      </c>
      <c r="O65" s="311">
        <f>ROUND((SUM($Q61:Q64)*'SCH B6 &amp; B7'!C36),0)</f>
        <v>0</v>
      </c>
      <c r="P65" s="216"/>
      <c r="Q65" s="311">
        <f>ROUND(((SUM(Q61:Q64))*-1),0)</f>
        <v>0</v>
      </c>
      <c r="R65" s="311">
        <f>ROUND((SUM($Q61:Q64)*'SCH B6 &amp; B7'!C39),0)</f>
        <v>0</v>
      </c>
      <c r="S65" s="311">
        <f>ROUND((SUM($Q61:Q64)*'SCH B6 &amp; B7'!C38),0)</f>
        <v>0</v>
      </c>
      <c r="T65" s="311">
        <f>ROUND((SUM($Q61:Q64)*'SCH B6 &amp; B7'!C37),0)</f>
        <v>0</v>
      </c>
      <c r="U65" s="311">
        <f>ROUND(SUM($C$65:$T$65),0)</f>
        <v>0</v>
      </c>
    </row>
    <row r="66" spans="1:21" ht="20.100000000000001" customHeight="1" x14ac:dyDescent="0.2">
      <c r="A66" s="66">
        <v>53</v>
      </c>
      <c r="B66" s="63" t="s">
        <v>200</v>
      </c>
      <c r="C66" s="311">
        <f>ROUND((SUM($R61:$R65)*'SCH B6 &amp; B7'!D24),0)</f>
        <v>0</v>
      </c>
      <c r="D66" s="311">
        <f>ROUND((SUM($R61:R65)*'SCH B6 &amp; B7'!D25),0)</f>
        <v>0</v>
      </c>
      <c r="E66" s="311">
        <f>ROUND((SUM($R61:R65)*'SCH B6 &amp; B7'!D26),0)</f>
        <v>0</v>
      </c>
      <c r="F66" s="311">
        <f>ROUND((SUM($R61:R65)*'SCH B6 &amp; B7'!D27),0)</f>
        <v>0</v>
      </c>
      <c r="G66" s="311">
        <f>ROUND((SUM($R61:R65)*'SCH B6 &amp; B7'!D28),0)</f>
        <v>0</v>
      </c>
      <c r="H66" s="311">
        <f>ROUND((SUM($R61:R65)*'SCH B6 &amp; B7'!D29),0)</f>
        <v>0</v>
      </c>
      <c r="I66" s="311">
        <f>ROUND((SUM($R61:R65)*'SCH B6 &amp; B7'!D30),0)</f>
        <v>0</v>
      </c>
      <c r="J66" s="311">
        <f>ROUND((SUM($R61:R65)*'SCH B6 &amp; B7'!D31),0)</f>
        <v>0</v>
      </c>
      <c r="K66" s="311">
        <f>ROUND((SUM($R61:R65)*'SCH B6 &amp; B7'!D32),0)</f>
        <v>0</v>
      </c>
      <c r="L66" s="311">
        <f>ROUND((SUM($R61:R65)*'SCH B6 &amp; B7'!D33),0)</f>
        <v>0</v>
      </c>
      <c r="M66" s="311">
        <f>ROUND((SUM($R61:R65)*'SCH B6 &amp; B7'!D34),0)</f>
        <v>0</v>
      </c>
      <c r="N66" s="311">
        <f>ROUND((SUM($R61:R65)*'SCH B6 &amp; B7'!D35),0)</f>
        <v>0</v>
      </c>
      <c r="O66" s="311">
        <f>ROUND((SUM($R61:R65)*'SCH B6 &amp; B7'!D36),0)</f>
        <v>0</v>
      </c>
      <c r="P66" s="216"/>
      <c r="Q66" s="216"/>
      <c r="R66" s="311">
        <f>ROUND(((SUM(R61:R65))*-1),0)</f>
        <v>0</v>
      </c>
      <c r="S66" s="311">
        <f>ROUND((SUM($R61:R65)*'SCH B6 &amp; B7'!D38),0)</f>
        <v>0</v>
      </c>
      <c r="T66" s="311">
        <f>ROUND((SUM($R61:R65)*'SCH B6 &amp; B7'!D37),0)</f>
        <v>0</v>
      </c>
      <c r="U66" s="311">
        <f>ROUND(SUM($C$66:$T$66),0)</f>
        <v>0</v>
      </c>
    </row>
    <row r="67" spans="1:21" ht="20.100000000000001" customHeight="1" x14ac:dyDescent="0.2">
      <c r="A67" s="66">
        <v>54</v>
      </c>
      <c r="B67" s="63" t="s">
        <v>292</v>
      </c>
      <c r="C67" s="311">
        <f>ROUND((SUM(S61:$S66)*'SCH B6 &amp; B7'!E24),0)</f>
        <v>0</v>
      </c>
      <c r="D67" s="311">
        <f>ROUND((SUM(S61:$S66)*'SCH B6 &amp; B7'!E25),0)</f>
        <v>0</v>
      </c>
      <c r="E67" s="311">
        <f>ROUND((SUM(S61:$S66)*'SCH B6 &amp; B7'!E26),0)</f>
        <v>0</v>
      </c>
      <c r="F67" s="311">
        <f>ROUND((SUM(S61:$S66)*'SCH B6 &amp; B7'!E27),0)</f>
        <v>0</v>
      </c>
      <c r="G67" s="311">
        <f>ROUND((SUM(S61:$S66)*'SCH B6 &amp; B7'!E28),0)</f>
        <v>0</v>
      </c>
      <c r="H67" s="311">
        <f>ROUND((SUM(S61:$S66)*'SCH B6 &amp; B7'!E29),0)</f>
        <v>0</v>
      </c>
      <c r="I67" s="311">
        <f>ROUND((SUM(S61:$S66)*'SCH B6 &amp; B7'!E30),0)</f>
        <v>0</v>
      </c>
      <c r="J67" s="311">
        <f>ROUND((SUM(S61:$S66)*'SCH B6 &amp; B7'!E31),0)</f>
        <v>0</v>
      </c>
      <c r="K67" s="311">
        <f>ROUND((SUM($S61:S66)*'SCH B6 &amp; B7'!E32),0)</f>
        <v>0</v>
      </c>
      <c r="L67" s="311">
        <f>ROUND((SUM(S61:$S66)*'SCH B6 &amp; B7'!E33),0)</f>
        <v>0</v>
      </c>
      <c r="M67" s="311">
        <f>ROUND((SUM(S61:$S66)*'SCH B6 &amp; B7'!E34),0)</f>
        <v>0</v>
      </c>
      <c r="N67" s="311">
        <f>ROUND((SUM(S61:$S66)*'SCH B6 &amp; B7'!E35),0)</f>
        <v>0</v>
      </c>
      <c r="O67" s="311">
        <f>ROUND((SUM(S61:$S66)*'SCH B6 &amp; B7'!E36),0)</f>
        <v>0</v>
      </c>
      <c r="P67" s="216"/>
      <c r="Q67" s="216"/>
      <c r="R67" s="216"/>
      <c r="S67" s="311">
        <f>ROUND(((SUM(S61:S66))*-1),0)</f>
        <v>0</v>
      </c>
      <c r="T67" s="311">
        <f>ROUND((SUM(S61:$S66)*'SCH B6 &amp; B7'!E37),0)</f>
        <v>0</v>
      </c>
      <c r="U67" s="311">
        <f>ROUND(SUM($C$67:$T$67),0)</f>
        <v>0</v>
      </c>
    </row>
    <row r="68" spans="1:21" ht="20.100000000000001" customHeight="1" x14ac:dyDescent="0.2">
      <c r="A68" s="66">
        <v>55</v>
      </c>
      <c r="B68" s="63" t="s">
        <v>293</v>
      </c>
      <c r="C68" s="311">
        <f>ROUND((SUM($T61:T67)*'SCH B6 &amp; B7'!F24),0)</f>
        <v>0</v>
      </c>
      <c r="D68" s="311">
        <f>ROUND((SUM($T61:T67)*'SCH B6 &amp; B7'!F25),0)</f>
        <v>0</v>
      </c>
      <c r="E68" s="311">
        <f>ROUND((SUM($T61:T67)*'SCH B6 &amp; B7'!F26),0)</f>
        <v>0</v>
      </c>
      <c r="F68" s="311">
        <f>ROUND((SUM($T61:T67)*'SCH B6 &amp; B7'!F27),0)</f>
        <v>0</v>
      </c>
      <c r="G68" s="311">
        <f>ROUND((SUM($T61:T67)*'SCH B6 &amp; B7'!F28),0)</f>
        <v>0</v>
      </c>
      <c r="H68" s="311">
        <f>ROUND((SUM($T61:T67)*'SCH B6 &amp; B7'!F29),0)</f>
        <v>0</v>
      </c>
      <c r="I68" s="311">
        <f>ROUND((SUM($T61:T67)*'SCH B6 &amp; B7'!F30),0)</f>
        <v>0</v>
      </c>
      <c r="J68" s="311">
        <f>ROUND((SUM($T61:T67)*'SCH B6 &amp; B7'!F31),0)</f>
        <v>0</v>
      </c>
      <c r="K68" s="311">
        <f>ROUND((SUM($T61:T67)*'SCH B6 &amp; B7'!F32),0)</f>
        <v>0</v>
      </c>
      <c r="L68" s="311">
        <f>ROUND((SUM($T61:T67)*'SCH B6 &amp; B7'!F33),0)</f>
        <v>0</v>
      </c>
      <c r="M68" s="311">
        <f>ROUND((SUM($T61:T67)*'SCH B6 &amp; B7'!F34),0)</f>
        <v>0</v>
      </c>
      <c r="N68" s="311">
        <f>ROUND((SUM($T61:T67)*'SCH B6 &amp; B7'!F35),0)</f>
        <v>0</v>
      </c>
      <c r="O68" s="311">
        <f>ROUND((SUM($T61:T67)*'SCH B6 &amp; B7'!F36),0)</f>
        <v>0</v>
      </c>
      <c r="P68" s="216"/>
      <c r="Q68" s="216"/>
      <c r="R68" s="216"/>
      <c r="S68" s="216"/>
      <c r="T68" s="311">
        <f>ROUND(((SUM(T61:T67))*-1),0)</f>
        <v>0</v>
      </c>
      <c r="U68" s="311">
        <f>ROUND(SUM($C$68:$T$68),0)</f>
        <v>0</v>
      </c>
    </row>
    <row r="69" spans="1:21" ht="10.15" customHeight="1" x14ac:dyDescent="0.2">
      <c r="A69" s="165"/>
      <c r="B69" s="166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ht="20.100000000000001" customHeight="1" x14ac:dyDescent="0.25">
      <c r="A70" s="66">
        <v>56</v>
      </c>
      <c r="B70" s="382" t="s">
        <v>397</v>
      </c>
      <c r="C70" s="272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311">
        <f>ROUND(SUM($C$70:$T$70),0)</f>
        <v>0</v>
      </c>
    </row>
    <row r="71" spans="1:21" ht="20.100000000000001" customHeight="1" x14ac:dyDescent="0.25">
      <c r="A71" s="66">
        <v>57</v>
      </c>
      <c r="B71" s="383" t="s">
        <v>396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72"/>
      <c r="M71" s="216"/>
      <c r="N71" s="216"/>
      <c r="O71" s="216"/>
      <c r="P71" s="216"/>
      <c r="Q71" s="216"/>
      <c r="R71" s="216"/>
      <c r="S71" s="216"/>
      <c r="T71" s="216"/>
      <c r="U71" s="311">
        <f>ROUND(SUM($C$71:$T$71),0)</f>
        <v>0</v>
      </c>
    </row>
    <row r="72" spans="1:21" ht="20.100000000000001" customHeight="1" x14ac:dyDescent="0.25">
      <c r="A72" s="66">
        <v>58</v>
      </c>
      <c r="B72" s="65" t="s">
        <v>395</v>
      </c>
      <c r="C72" s="272"/>
      <c r="D72" s="272"/>
      <c r="E72" s="272"/>
      <c r="F72" s="272"/>
      <c r="G72" s="272"/>
      <c r="H72" s="272"/>
      <c r="I72" s="272"/>
      <c r="J72" s="272"/>
      <c r="K72" s="272"/>
      <c r="L72" s="389"/>
      <c r="M72" s="272"/>
      <c r="N72" s="272"/>
      <c r="O72" s="272"/>
      <c r="P72" s="216"/>
      <c r="Q72" s="216"/>
      <c r="R72" s="216"/>
      <c r="S72" s="216"/>
      <c r="T72" s="216"/>
      <c r="U72" s="311">
        <f>ROUND(SUM($C$72:$T$72),0)</f>
        <v>0</v>
      </c>
    </row>
    <row r="73" spans="1:21" ht="10.15" customHeight="1" x14ac:dyDescent="0.2">
      <c r="A73" s="165"/>
      <c r="B73" s="166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ht="20.100000000000001" customHeight="1" x14ac:dyDescent="0.25">
      <c r="A74" s="66">
        <v>59</v>
      </c>
      <c r="B74" s="64" t="s">
        <v>399</v>
      </c>
      <c r="C74" s="311">
        <f t="shared" ref="C74:T74" si="4">SUM(C61:C72)</f>
        <v>0</v>
      </c>
      <c r="D74" s="311">
        <f t="shared" si="4"/>
        <v>0</v>
      </c>
      <c r="E74" s="311">
        <f t="shared" si="4"/>
        <v>0</v>
      </c>
      <c r="F74" s="311">
        <f t="shared" si="4"/>
        <v>0</v>
      </c>
      <c r="G74" s="311">
        <f t="shared" si="4"/>
        <v>0</v>
      </c>
      <c r="H74" s="311">
        <f t="shared" si="4"/>
        <v>0</v>
      </c>
      <c r="I74" s="311">
        <f t="shared" si="4"/>
        <v>0</v>
      </c>
      <c r="J74" s="311">
        <f t="shared" si="4"/>
        <v>0</v>
      </c>
      <c r="K74" s="311"/>
      <c r="L74" s="311">
        <f t="shared" si="4"/>
        <v>0</v>
      </c>
      <c r="M74" s="311">
        <f t="shared" si="4"/>
        <v>0</v>
      </c>
      <c r="N74" s="311">
        <f t="shared" si="4"/>
        <v>0</v>
      </c>
      <c r="O74" s="311">
        <f t="shared" si="4"/>
        <v>0</v>
      </c>
      <c r="P74" s="311">
        <f t="shared" si="4"/>
        <v>0</v>
      </c>
      <c r="Q74" s="311">
        <f t="shared" si="4"/>
        <v>0</v>
      </c>
      <c r="R74" s="311">
        <f t="shared" si="4"/>
        <v>0</v>
      </c>
      <c r="S74" s="311">
        <f t="shared" si="4"/>
        <v>0</v>
      </c>
      <c r="T74" s="311">
        <f t="shared" si="4"/>
        <v>0</v>
      </c>
      <c r="U74" s="311">
        <f>ROUND(SUM($C$74:$T$74),0)</f>
        <v>0</v>
      </c>
    </row>
    <row r="75" spans="1:21" ht="20.100000000000001" customHeight="1" x14ac:dyDescent="0.2">
      <c r="A75" s="165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70"/>
    </row>
    <row r="76" spans="1:21" ht="20.100000000000001" customHeight="1" x14ac:dyDescent="0.25">
      <c r="A76" s="167"/>
      <c r="B76" s="169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4"/>
      <c r="Q76" s="314"/>
      <c r="R76" s="314"/>
      <c r="S76" s="314"/>
      <c r="T76" s="314"/>
      <c r="U76" s="454"/>
    </row>
    <row r="77" spans="1:21" ht="20.100000000000001" customHeight="1" x14ac:dyDescent="0.25">
      <c r="A77" s="444">
        <v>60</v>
      </c>
      <c r="B77" s="449" t="s">
        <v>95</v>
      </c>
      <c r="C77" s="455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7"/>
      <c r="Q77" s="457"/>
      <c r="R77" s="457"/>
      <c r="S77" s="457"/>
      <c r="T77" s="457"/>
      <c r="U77" s="457"/>
    </row>
    <row r="78" spans="1:21" ht="20.100000000000001" customHeight="1" x14ac:dyDescent="0.2">
      <c r="A78" s="444">
        <v>61</v>
      </c>
      <c r="B78" s="450" t="s">
        <v>446</v>
      </c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82"/>
      <c r="Q78" s="82"/>
      <c r="R78" s="82"/>
      <c r="S78" s="82"/>
      <c r="T78" s="82"/>
      <c r="U78" s="82"/>
    </row>
    <row r="79" spans="1:21" ht="20.100000000000001" customHeight="1" x14ac:dyDescent="0.2">
      <c r="A79" s="444">
        <v>62</v>
      </c>
      <c r="B79" s="451" t="s">
        <v>449</v>
      </c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83"/>
      <c r="Q79" s="83"/>
      <c r="R79" s="83"/>
      <c r="S79" s="83"/>
      <c r="T79" s="83"/>
      <c r="U79" s="83"/>
    </row>
    <row r="80" spans="1:21" ht="20.100000000000001" customHeight="1" x14ac:dyDescent="0.25">
      <c r="A80" s="444">
        <v>63</v>
      </c>
      <c r="B80" s="449" t="s">
        <v>450</v>
      </c>
      <c r="C80" s="458">
        <f>C78+C79</f>
        <v>0</v>
      </c>
      <c r="D80" s="458">
        <f t="shared" ref="D80:O80" si="5">D78+D79</f>
        <v>0</v>
      </c>
      <c r="E80" s="458">
        <f t="shared" si="5"/>
        <v>0</v>
      </c>
      <c r="F80" s="458">
        <f t="shared" si="5"/>
        <v>0</v>
      </c>
      <c r="G80" s="458">
        <f t="shared" si="5"/>
        <v>0</v>
      </c>
      <c r="H80" s="458">
        <f t="shared" si="5"/>
        <v>0</v>
      </c>
      <c r="I80" s="458">
        <f t="shared" si="5"/>
        <v>0</v>
      </c>
      <c r="J80" s="458">
        <f t="shared" si="5"/>
        <v>0</v>
      </c>
      <c r="K80" s="458">
        <f t="shared" si="5"/>
        <v>0</v>
      </c>
      <c r="L80" s="458">
        <f t="shared" si="5"/>
        <v>0</v>
      </c>
      <c r="M80" s="458">
        <f t="shared" si="5"/>
        <v>0</v>
      </c>
      <c r="N80" s="458">
        <f t="shared" si="5"/>
        <v>0</v>
      </c>
      <c r="O80" s="458">
        <f t="shared" si="5"/>
        <v>0</v>
      </c>
      <c r="P80" s="83"/>
      <c r="Q80" s="83"/>
      <c r="R80" s="83"/>
      <c r="S80" s="83"/>
      <c r="T80" s="83"/>
      <c r="U80" s="83"/>
    </row>
    <row r="81" spans="1:21" ht="20.100000000000001" customHeight="1" x14ac:dyDescent="0.2">
      <c r="A81" s="444">
        <v>64</v>
      </c>
      <c r="B81" s="446"/>
      <c r="C81" s="452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83"/>
      <c r="Q81" s="83"/>
      <c r="R81" s="83"/>
      <c r="S81" s="83"/>
      <c r="T81" s="83"/>
      <c r="U81" s="83"/>
    </row>
    <row r="82" spans="1:21" ht="20.100000000000001" customHeight="1" x14ac:dyDescent="0.25">
      <c r="A82" s="444">
        <v>65</v>
      </c>
      <c r="B82" s="447" t="s">
        <v>451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20.100000000000001" customHeight="1" x14ac:dyDescent="0.2">
      <c r="A83" s="444">
        <v>66</v>
      </c>
      <c r="B83" s="459" t="s">
        <v>446</v>
      </c>
      <c r="C83" s="460">
        <f>IF(C78=0,0,C78/C80)</f>
        <v>0</v>
      </c>
      <c r="D83" s="460">
        <f t="shared" ref="D83:O83" si="6">IF(D78=0,0,D78/D80)</f>
        <v>0</v>
      </c>
      <c r="E83" s="460">
        <f t="shared" si="6"/>
        <v>0</v>
      </c>
      <c r="F83" s="460">
        <f t="shared" si="6"/>
        <v>0</v>
      </c>
      <c r="G83" s="460">
        <f t="shared" si="6"/>
        <v>0</v>
      </c>
      <c r="H83" s="460">
        <f t="shared" si="6"/>
        <v>0</v>
      </c>
      <c r="I83" s="460">
        <f t="shared" si="6"/>
        <v>0</v>
      </c>
      <c r="J83" s="460">
        <f t="shared" si="6"/>
        <v>0</v>
      </c>
      <c r="K83" s="460">
        <f t="shared" si="6"/>
        <v>0</v>
      </c>
      <c r="L83" s="460">
        <f t="shared" si="6"/>
        <v>0</v>
      </c>
      <c r="M83" s="460">
        <f t="shared" si="6"/>
        <v>0</v>
      </c>
      <c r="N83" s="460">
        <f t="shared" si="6"/>
        <v>0</v>
      </c>
      <c r="O83" s="460">
        <f t="shared" si="6"/>
        <v>0</v>
      </c>
      <c r="P83" s="83"/>
      <c r="Q83" s="83"/>
      <c r="R83" s="83"/>
      <c r="S83" s="83"/>
      <c r="T83" s="83"/>
      <c r="U83" s="83"/>
    </row>
    <row r="84" spans="1:21" ht="20.100000000000001" customHeight="1" x14ac:dyDescent="0.25">
      <c r="A84" s="444">
        <v>67</v>
      </c>
      <c r="B84" s="451" t="s">
        <v>449</v>
      </c>
      <c r="C84" s="460">
        <f>IF(C79=0,0,C79/C80)</f>
        <v>0</v>
      </c>
      <c r="D84" s="460">
        <f t="shared" ref="D84:O84" si="7">IF(D79=0,0,D79/D80)</f>
        <v>0</v>
      </c>
      <c r="E84" s="460">
        <f t="shared" si="7"/>
        <v>0</v>
      </c>
      <c r="F84" s="460">
        <f t="shared" si="7"/>
        <v>0</v>
      </c>
      <c r="G84" s="460">
        <f t="shared" si="7"/>
        <v>0</v>
      </c>
      <c r="H84" s="460">
        <f t="shared" si="7"/>
        <v>0</v>
      </c>
      <c r="I84" s="460">
        <f t="shared" si="7"/>
        <v>0</v>
      </c>
      <c r="J84" s="460">
        <f t="shared" si="7"/>
        <v>0</v>
      </c>
      <c r="K84" s="460">
        <f t="shared" si="7"/>
        <v>0</v>
      </c>
      <c r="L84" s="460">
        <f t="shared" si="7"/>
        <v>0</v>
      </c>
      <c r="M84" s="460">
        <f t="shared" si="7"/>
        <v>0</v>
      </c>
      <c r="N84" s="460">
        <f t="shared" si="7"/>
        <v>0</v>
      </c>
      <c r="O84" s="460">
        <f t="shared" si="7"/>
        <v>0</v>
      </c>
      <c r="P84" s="83"/>
      <c r="Q84" s="83"/>
      <c r="R84" s="83"/>
      <c r="S84" s="83"/>
      <c r="T84" s="83"/>
      <c r="U84" s="84"/>
    </row>
    <row r="85" spans="1:21" ht="20.100000000000001" customHeight="1" x14ac:dyDescent="0.25">
      <c r="A85" s="444">
        <v>68</v>
      </c>
      <c r="B85" s="449" t="s">
        <v>452</v>
      </c>
      <c r="C85" s="461">
        <f>C83+C84</f>
        <v>0</v>
      </c>
      <c r="D85" s="461">
        <f t="shared" ref="D85:O85" si="8">D83+D84</f>
        <v>0</v>
      </c>
      <c r="E85" s="461">
        <f t="shared" si="8"/>
        <v>0</v>
      </c>
      <c r="F85" s="461">
        <f t="shared" si="8"/>
        <v>0</v>
      </c>
      <c r="G85" s="461">
        <f t="shared" si="8"/>
        <v>0</v>
      </c>
      <c r="H85" s="461">
        <f t="shared" si="8"/>
        <v>0</v>
      </c>
      <c r="I85" s="461">
        <f t="shared" si="8"/>
        <v>0</v>
      </c>
      <c r="J85" s="461">
        <f t="shared" si="8"/>
        <v>0</v>
      </c>
      <c r="K85" s="461">
        <f t="shared" si="8"/>
        <v>0</v>
      </c>
      <c r="L85" s="461">
        <f t="shared" si="8"/>
        <v>0</v>
      </c>
      <c r="M85" s="461">
        <f t="shared" si="8"/>
        <v>0</v>
      </c>
      <c r="N85" s="461">
        <f t="shared" si="8"/>
        <v>0</v>
      </c>
      <c r="O85" s="461">
        <f t="shared" si="8"/>
        <v>0</v>
      </c>
      <c r="P85" s="87"/>
      <c r="Q85" s="87"/>
      <c r="R85" s="87"/>
      <c r="S85" s="87"/>
      <c r="T85" s="87"/>
      <c r="U85" s="87"/>
    </row>
    <row r="86" spans="1:21" ht="20.100000000000001" customHeight="1" x14ac:dyDescent="0.25">
      <c r="A86" s="444">
        <v>69</v>
      </c>
      <c r="B86" s="44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20.100000000000001" customHeight="1" x14ac:dyDescent="0.25">
      <c r="A87" s="444">
        <v>70</v>
      </c>
      <c r="B87" s="445" t="s">
        <v>453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20.100000000000001" customHeight="1" x14ac:dyDescent="0.25">
      <c r="A88" s="444">
        <v>71</v>
      </c>
      <c r="B88" s="450" t="s">
        <v>446</v>
      </c>
      <c r="C88" s="464">
        <f>RECCOST*C83</f>
        <v>0</v>
      </c>
      <c r="D88" s="464">
        <f>STDCOST*D83</f>
        <v>0</v>
      </c>
      <c r="E88" s="464">
        <f>BOTTCOST*E83</f>
        <v>0</v>
      </c>
      <c r="F88" s="464">
        <f t="shared" ref="F88:K88" si="9">F74*F83</f>
        <v>0</v>
      </c>
      <c r="G88" s="464">
        <f t="shared" si="9"/>
        <v>0</v>
      </c>
      <c r="H88" s="464">
        <f t="shared" si="9"/>
        <v>0</v>
      </c>
      <c r="I88" s="464">
        <f t="shared" si="9"/>
        <v>0</v>
      </c>
      <c r="J88" s="464">
        <f t="shared" si="9"/>
        <v>0</v>
      </c>
      <c r="K88" s="464">
        <f t="shared" si="9"/>
        <v>0</v>
      </c>
      <c r="L88" s="464">
        <f>DELCOST*L83</f>
        <v>0</v>
      </c>
      <c r="M88" s="464">
        <f>M74*M83</f>
        <v>0</v>
      </c>
      <c r="N88" s="464">
        <f>SELLCOST*N83</f>
        <v>0</v>
      </c>
      <c r="O88" s="464">
        <f>IC_Selling*O83</f>
        <v>0</v>
      </c>
      <c r="P88" s="87"/>
      <c r="Q88" s="87"/>
      <c r="R88" s="87"/>
      <c r="S88" s="87"/>
      <c r="T88" s="87"/>
      <c r="U88" s="87"/>
    </row>
    <row r="89" spans="1:21" ht="20.100000000000001" customHeight="1" x14ac:dyDescent="0.25">
      <c r="A89" s="444">
        <v>72</v>
      </c>
      <c r="B89" s="451" t="s">
        <v>449</v>
      </c>
      <c r="C89" s="464">
        <f>RECCOST*C84</f>
        <v>0</v>
      </c>
      <c r="D89" s="464">
        <f>STDCOST*D84</f>
        <v>0</v>
      </c>
      <c r="E89" s="464">
        <f>BOTTCOST*E84</f>
        <v>0</v>
      </c>
      <c r="F89" s="464">
        <f t="shared" ref="F89:K89" si="10">F74*F84</f>
        <v>0</v>
      </c>
      <c r="G89" s="464">
        <f t="shared" si="10"/>
        <v>0</v>
      </c>
      <c r="H89" s="464">
        <f t="shared" si="10"/>
        <v>0</v>
      </c>
      <c r="I89" s="464">
        <f t="shared" si="10"/>
        <v>0</v>
      </c>
      <c r="J89" s="464">
        <f t="shared" si="10"/>
        <v>0</v>
      </c>
      <c r="K89" s="464">
        <f t="shared" si="10"/>
        <v>0</v>
      </c>
      <c r="L89" s="464">
        <f>DELCOST*L84</f>
        <v>0</v>
      </c>
      <c r="M89" s="464">
        <f>M74*M84</f>
        <v>0</v>
      </c>
      <c r="N89" s="464">
        <f>SELLCOST*N84</f>
        <v>0</v>
      </c>
      <c r="O89" s="464">
        <f>IC_Selling*O84</f>
        <v>0</v>
      </c>
      <c r="P89" s="87"/>
      <c r="Q89" s="87"/>
      <c r="R89" s="87"/>
      <c r="S89" s="87"/>
      <c r="T89" s="87"/>
      <c r="U89" s="87"/>
    </row>
    <row r="90" spans="1:21" ht="20.100000000000001" customHeight="1" x14ac:dyDescent="0.25">
      <c r="A90" s="444">
        <v>73</v>
      </c>
      <c r="B90" s="449" t="s">
        <v>454</v>
      </c>
      <c r="C90" s="463">
        <f>SUM(C88:C89)</f>
        <v>0</v>
      </c>
      <c r="D90" s="463">
        <f t="shared" ref="D90:O90" si="11">SUM(D88:D89)</f>
        <v>0</v>
      </c>
      <c r="E90" s="463">
        <f t="shared" si="11"/>
        <v>0</v>
      </c>
      <c r="F90" s="463">
        <f t="shared" si="11"/>
        <v>0</v>
      </c>
      <c r="G90" s="463">
        <f t="shared" si="11"/>
        <v>0</v>
      </c>
      <c r="H90" s="463">
        <f t="shared" si="11"/>
        <v>0</v>
      </c>
      <c r="I90" s="463">
        <f t="shared" si="11"/>
        <v>0</v>
      </c>
      <c r="J90" s="463">
        <f t="shared" si="11"/>
        <v>0</v>
      </c>
      <c r="K90" s="463">
        <f t="shared" si="11"/>
        <v>0</v>
      </c>
      <c r="L90" s="463">
        <f t="shared" si="11"/>
        <v>0</v>
      </c>
      <c r="M90" s="463">
        <f t="shared" si="11"/>
        <v>0</v>
      </c>
      <c r="N90" s="463">
        <f t="shared" si="11"/>
        <v>0</v>
      </c>
      <c r="O90" s="463">
        <f t="shared" si="11"/>
        <v>0</v>
      </c>
      <c r="P90" s="89"/>
      <c r="Q90" s="89"/>
      <c r="R90" s="89"/>
      <c r="S90" s="89"/>
      <c r="T90" s="89"/>
      <c r="U90" s="89"/>
    </row>
    <row r="91" spans="1:21" x14ac:dyDescent="0.2">
      <c r="A91" s="80"/>
      <c r="B91" s="83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1:21" x14ac:dyDescent="0.2">
      <c r="A92" s="80"/>
      <c r="B92" s="83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1:21" x14ac:dyDescent="0.2">
      <c r="A93" s="80"/>
      <c r="B93" s="83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1:21" x14ac:dyDescent="0.2">
      <c r="A94" s="80"/>
      <c r="B94" s="83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1:21" x14ac:dyDescent="0.2">
      <c r="A95" s="80"/>
      <c r="B95" s="83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x14ac:dyDescent="0.2">
      <c r="A96" s="80"/>
      <c r="B96" s="8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1:21" x14ac:dyDescent="0.2">
      <c r="A97" s="80"/>
      <c r="B97" s="83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1:21" x14ac:dyDescent="0.2">
      <c r="A98" s="80"/>
      <c r="B98" s="83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1:21" x14ac:dyDescent="0.2">
      <c r="A99" s="80"/>
      <c r="B99" s="83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1:21" x14ac:dyDescent="0.2">
      <c r="A100" s="80"/>
      <c r="B100" s="83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1:21" x14ac:dyDescent="0.2">
      <c r="A101" s="80"/>
      <c r="B101" s="83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1:21" x14ac:dyDescent="0.2">
      <c r="A102" s="80"/>
      <c r="B102" s="83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x14ac:dyDescent="0.2">
      <c r="A103" s="80"/>
      <c r="B103" s="83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1:21" x14ac:dyDescent="0.2">
      <c r="A104" s="80"/>
      <c r="B104" s="83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1:21" x14ac:dyDescent="0.2">
      <c r="A105" s="80"/>
      <c r="B105" s="83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1:21" x14ac:dyDescent="0.2">
      <c r="A106" s="80"/>
      <c r="B106" s="83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1:21" x14ac:dyDescent="0.2">
      <c r="A107" s="80"/>
      <c r="B107" s="83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1:21" x14ac:dyDescent="0.2">
      <c r="A108" s="80"/>
      <c r="B108" s="83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1:21" x14ac:dyDescent="0.2">
      <c r="A109" s="80"/>
      <c r="B109" s="83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1:21" x14ac:dyDescent="0.2">
      <c r="A110" s="80"/>
      <c r="B110" s="8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1:21" x14ac:dyDescent="0.2">
      <c r="A111" s="80"/>
      <c r="B111" s="83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</row>
    <row r="112" spans="1:21" x14ac:dyDescent="0.2">
      <c r="A112" s="80"/>
      <c r="B112" s="8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1:21" x14ac:dyDescent="0.2">
      <c r="A113" s="80"/>
      <c r="B113" s="83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</row>
    <row r="114" spans="1:21" x14ac:dyDescent="0.2">
      <c r="A114" s="80"/>
      <c r="B114" s="8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x14ac:dyDescent="0.2">
      <c r="A115" s="80"/>
      <c r="B115" s="83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</row>
    <row r="116" spans="1:21" x14ac:dyDescent="0.2">
      <c r="A116" s="80"/>
      <c r="B116" s="8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</row>
    <row r="117" spans="1:21" x14ac:dyDescent="0.2">
      <c r="A117" s="80"/>
      <c r="B117" s="83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x14ac:dyDescent="0.2">
      <c r="A118" s="80"/>
      <c r="B118" s="83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</row>
    <row r="119" spans="1:21" x14ac:dyDescent="0.2">
      <c r="A119" s="80"/>
      <c r="B119" s="83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1:21" x14ac:dyDescent="0.2">
      <c r="A120" s="80"/>
      <c r="B120" s="83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1:21" x14ac:dyDescent="0.2">
      <c r="A121" s="80"/>
      <c r="B121" s="83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  <row r="122" spans="1:21" x14ac:dyDescent="0.2">
      <c r="A122" s="80"/>
      <c r="B122" s="83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x14ac:dyDescent="0.2">
      <c r="A123" s="80"/>
      <c r="B123" s="83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</row>
    <row r="124" spans="1:21" x14ac:dyDescent="0.2">
      <c r="A124" s="80"/>
      <c r="B124" s="83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x14ac:dyDescent="0.2">
      <c r="A125" s="80"/>
      <c r="B125" s="83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</row>
    <row r="126" spans="1:21" x14ac:dyDescent="0.2">
      <c r="A126" s="80"/>
      <c r="B126" s="83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</row>
    <row r="127" spans="1:21" x14ac:dyDescent="0.2">
      <c r="A127" s="80"/>
      <c r="B127" s="8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1:21" x14ac:dyDescent="0.2">
      <c r="A128" s="80"/>
      <c r="B128" s="83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</row>
    <row r="129" spans="1:21" x14ac:dyDescent="0.2">
      <c r="A129" s="80"/>
      <c r="B129" s="83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spans="1:21" x14ac:dyDescent="0.2">
      <c r="A130" s="80"/>
      <c r="B130" s="83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</row>
    <row r="131" spans="1:21" x14ac:dyDescent="0.2">
      <c r="A131" s="80"/>
      <c r="B131" s="83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</row>
    <row r="132" spans="1:21" x14ac:dyDescent="0.2">
      <c r="A132" s="80"/>
      <c r="B132" s="83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</row>
    <row r="133" spans="1:21" x14ac:dyDescent="0.2">
      <c r="A133" s="80"/>
      <c r="B133" s="83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</row>
    <row r="134" spans="1:21" x14ac:dyDescent="0.2">
      <c r="A134" s="80"/>
      <c r="B134" s="83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</row>
    <row r="135" spans="1:21" x14ac:dyDescent="0.2">
      <c r="A135" s="80"/>
      <c r="B135" s="83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</row>
    <row r="136" spans="1:21" x14ac:dyDescent="0.2">
      <c r="A136" s="80"/>
      <c r="B136" s="83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</row>
    <row r="137" spans="1:21" x14ac:dyDescent="0.2">
      <c r="A137" s="80"/>
      <c r="B137" s="83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</row>
    <row r="138" spans="1:21" x14ac:dyDescent="0.2">
      <c r="A138" s="80"/>
      <c r="B138" s="83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</row>
    <row r="139" spans="1:21" x14ac:dyDescent="0.2">
      <c r="A139" s="80"/>
      <c r="B139" s="83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</row>
    <row r="140" spans="1:21" x14ac:dyDescent="0.2">
      <c r="A140" s="80"/>
      <c r="B140" s="83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</row>
    <row r="141" spans="1:21" x14ac:dyDescent="0.2">
      <c r="A141" s="80"/>
      <c r="B141" s="83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89"/>
    </row>
    <row r="142" spans="1:21" x14ac:dyDescent="0.2">
      <c r="A142" s="80"/>
      <c r="B142" s="81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89"/>
    </row>
    <row r="143" spans="1:21" x14ac:dyDescent="0.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5.75" x14ac:dyDescent="0.25">
      <c r="A145" s="80"/>
      <c r="B145" s="83"/>
      <c r="C145" s="83"/>
      <c r="D145" s="83"/>
      <c r="E145" s="84"/>
      <c r="F145" s="83"/>
      <c r="G145" s="83"/>
      <c r="H145" s="83"/>
      <c r="I145" s="83"/>
      <c r="J145" s="83"/>
      <c r="K145" s="83"/>
      <c r="L145" s="83"/>
      <c r="M145" s="85"/>
      <c r="N145" s="83"/>
      <c r="O145" s="83"/>
      <c r="P145" s="83"/>
      <c r="Q145" s="83"/>
      <c r="R145" s="83"/>
      <c r="S145" s="83"/>
      <c r="T145" s="83"/>
      <c r="U145" s="83"/>
    </row>
    <row r="146" spans="1:21" x14ac:dyDescent="0.2">
      <c r="A146" s="80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ht="15.75" x14ac:dyDescent="0.25">
      <c r="A147" s="80"/>
      <c r="B147" s="84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x14ac:dyDescent="0.2">
      <c r="A148" s="80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  <row r="149" spans="1:21" ht="15.75" x14ac:dyDescent="0.25">
      <c r="A149" s="80"/>
      <c r="B149" s="84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4"/>
    </row>
    <row r="150" spans="1:21" ht="15.75" x14ac:dyDescent="0.25">
      <c r="A150" s="80"/>
      <c r="B150" s="86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ht="15.75" x14ac:dyDescent="0.25">
      <c r="A151" s="80"/>
      <c r="B151" s="86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ht="15.75" x14ac:dyDescent="0.25">
      <c r="A152" s="80"/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ht="15.75" x14ac:dyDescent="0.25">
      <c r="A153" s="80"/>
      <c r="B153" s="86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ht="15.75" x14ac:dyDescent="0.25">
      <c r="A154" s="80"/>
      <c r="B154" s="86"/>
      <c r="C154" s="88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x14ac:dyDescent="0.2">
      <c r="A155" s="80"/>
      <c r="B155" s="83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</row>
    <row r="156" spans="1:21" x14ac:dyDescent="0.2">
      <c r="A156" s="80"/>
      <c r="B156" s="83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1:21" x14ac:dyDescent="0.2">
      <c r="A157" s="80"/>
      <c r="B157" s="83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1:21" x14ac:dyDescent="0.2">
      <c r="A158" s="80"/>
      <c r="B158" s="83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</row>
    <row r="159" spans="1:21" x14ac:dyDescent="0.2">
      <c r="A159" s="80"/>
      <c r="B159" s="83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</row>
    <row r="160" spans="1:21" x14ac:dyDescent="0.2">
      <c r="A160" s="80"/>
      <c r="B160" s="83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</row>
    <row r="161" spans="1:21" x14ac:dyDescent="0.2">
      <c r="A161" s="80"/>
      <c r="B161" s="8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</row>
    <row r="162" spans="1:21" x14ac:dyDescent="0.2">
      <c r="A162" s="80"/>
      <c r="B162" s="8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</row>
    <row r="163" spans="1:21" x14ac:dyDescent="0.2">
      <c r="A163" s="80"/>
      <c r="B163" s="8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</row>
    <row r="164" spans="1:21" x14ac:dyDescent="0.2">
      <c r="A164" s="80"/>
      <c r="B164" s="83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</row>
    <row r="165" spans="1:21" x14ac:dyDescent="0.2">
      <c r="A165" s="80"/>
      <c r="B165" s="83"/>
      <c r="C165" s="91"/>
      <c r="D165" s="91"/>
      <c r="E165" s="91"/>
      <c r="F165" s="89"/>
      <c r="G165" s="89"/>
      <c r="H165" s="89"/>
      <c r="I165" s="89"/>
      <c r="J165" s="89"/>
      <c r="K165" s="89"/>
      <c r="L165" s="91"/>
      <c r="M165" s="91"/>
      <c r="N165" s="91"/>
      <c r="O165" s="91"/>
      <c r="P165" s="91"/>
      <c r="Q165" s="89"/>
      <c r="R165" s="89"/>
      <c r="S165" s="89"/>
      <c r="T165" s="89"/>
      <c r="U165" s="89"/>
    </row>
    <row r="166" spans="1:21" x14ac:dyDescent="0.2">
      <c r="A166" s="80"/>
      <c r="B166" s="81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</row>
    <row r="167" spans="1:21" x14ac:dyDescent="0.2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1:21" x14ac:dyDescent="0.2">
      <c r="A168" s="80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</row>
    <row r="169" spans="1:21" ht="15.75" x14ac:dyDescent="0.25">
      <c r="A169" s="80"/>
      <c r="B169" s="83"/>
      <c r="C169" s="83"/>
      <c r="D169" s="83"/>
      <c r="E169" s="84"/>
      <c r="F169" s="83"/>
      <c r="G169" s="83"/>
      <c r="H169" s="83"/>
      <c r="I169" s="83"/>
      <c r="J169" s="83"/>
      <c r="K169" s="83"/>
      <c r="L169" s="83"/>
      <c r="M169" s="85"/>
      <c r="N169" s="83"/>
      <c r="O169" s="83"/>
      <c r="P169" s="83"/>
      <c r="Q169" s="83"/>
      <c r="R169" s="83"/>
      <c r="S169" s="83"/>
      <c r="T169" s="83"/>
      <c r="U169" s="83"/>
    </row>
    <row r="170" spans="1:21" x14ac:dyDescent="0.2">
      <c r="A170" s="80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</row>
    <row r="171" spans="1:21" ht="15.75" x14ac:dyDescent="0.25">
      <c r="A171" s="80"/>
      <c r="B171" s="84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</row>
    <row r="172" spans="1:21" x14ac:dyDescent="0.2">
      <c r="A172" s="80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</row>
    <row r="173" spans="1:21" ht="15.75" x14ac:dyDescent="0.25">
      <c r="A173" s="80"/>
      <c r="B173" s="85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4"/>
    </row>
    <row r="174" spans="1:21" ht="15.75" x14ac:dyDescent="0.25">
      <c r="A174" s="80"/>
      <c r="B174" s="86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21" ht="15.75" x14ac:dyDescent="0.25">
      <c r="A175" s="80"/>
      <c r="B175" s="86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</row>
    <row r="176" spans="1:21" ht="15.75" x14ac:dyDescent="0.25">
      <c r="A176" s="80"/>
      <c r="B176" s="86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</row>
    <row r="177" spans="1:21" ht="15.75" x14ac:dyDescent="0.25">
      <c r="A177" s="80"/>
      <c r="B177" s="86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</row>
    <row r="178" spans="1:21" ht="15.75" x14ac:dyDescent="0.25">
      <c r="A178" s="80"/>
      <c r="B178" s="86"/>
      <c r="C178" s="88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</row>
    <row r="179" spans="1:21" x14ac:dyDescent="0.2">
      <c r="A179" s="80"/>
      <c r="B179" s="83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</row>
    <row r="180" spans="1:21" x14ac:dyDescent="0.2">
      <c r="A180" s="80"/>
      <c r="B180" s="83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</row>
    <row r="181" spans="1:21" x14ac:dyDescent="0.2">
      <c r="A181" s="80"/>
      <c r="B181" s="83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</row>
    <row r="182" spans="1:21" x14ac:dyDescent="0.2">
      <c r="A182" s="80"/>
      <c r="B182" s="83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</row>
    <row r="183" spans="1:21" x14ac:dyDescent="0.2">
      <c r="A183" s="80"/>
      <c r="B183" s="83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</row>
    <row r="184" spans="1:21" x14ac:dyDescent="0.2">
      <c r="A184" s="80"/>
      <c r="B184" s="83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</row>
    <row r="185" spans="1:21" x14ac:dyDescent="0.2">
      <c r="A185" s="80"/>
      <c r="B185" s="83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</row>
    <row r="186" spans="1:21" x14ac:dyDescent="0.2">
      <c r="A186" s="80"/>
      <c r="B186" s="83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</row>
    <row r="187" spans="1:21" x14ac:dyDescent="0.2">
      <c r="A187" s="80"/>
      <c r="B187" s="83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</row>
    <row r="188" spans="1:21" x14ac:dyDescent="0.2">
      <c r="A188" s="80"/>
      <c r="B188" s="83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</row>
    <row r="189" spans="1:21" x14ac:dyDescent="0.2">
      <c r="A189" s="80"/>
      <c r="B189" s="83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</row>
    <row r="190" spans="1:21" x14ac:dyDescent="0.2">
      <c r="A190" s="80"/>
      <c r="B190" s="83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</row>
    <row r="191" spans="1:21" x14ac:dyDescent="0.2">
      <c r="A191" s="80"/>
      <c r="B191" s="83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</row>
    <row r="192" spans="1:21" x14ac:dyDescent="0.2">
      <c r="A192" s="80"/>
      <c r="B192" s="83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</row>
    <row r="193" spans="1:21" x14ac:dyDescent="0.2">
      <c r="A193" s="80"/>
      <c r="B193" s="83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</row>
    <row r="194" spans="1:21" x14ac:dyDescent="0.2">
      <c r="A194" s="80"/>
      <c r="B194" s="83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</row>
    <row r="195" spans="1:21" x14ac:dyDescent="0.2">
      <c r="A195" s="80"/>
      <c r="B195" s="83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</row>
    <row r="196" spans="1:21" x14ac:dyDescent="0.2">
      <c r="A196" s="80"/>
      <c r="B196" s="83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</row>
    <row r="197" spans="1:21" x14ac:dyDescent="0.2">
      <c r="A197" s="80"/>
      <c r="B197" s="83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</row>
    <row r="198" spans="1:21" x14ac:dyDescent="0.2">
      <c r="A198" s="80"/>
      <c r="B198" s="83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</row>
    <row r="199" spans="1:21" x14ac:dyDescent="0.2">
      <c r="A199" s="80"/>
      <c r="B199" s="83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</row>
    <row r="200" spans="1:21" x14ac:dyDescent="0.2">
      <c r="A200" s="80"/>
      <c r="B200" s="83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</row>
    <row r="201" spans="1:21" x14ac:dyDescent="0.2">
      <c r="A201" s="80"/>
      <c r="B201" s="83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</row>
    <row r="202" spans="1:21" x14ac:dyDescent="0.2">
      <c r="A202" s="80"/>
      <c r="B202" s="83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</row>
    <row r="203" spans="1:21" x14ac:dyDescent="0.2">
      <c r="A203" s="80"/>
      <c r="B203" s="83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</row>
    <row r="204" spans="1:21" x14ac:dyDescent="0.2">
      <c r="A204" s="80"/>
      <c r="B204" s="83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</row>
    <row r="205" spans="1:21" x14ac:dyDescent="0.2">
      <c r="A205" s="80"/>
      <c r="B205" s="83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</row>
    <row r="206" spans="1:21" x14ac:dyDescent="0.2">
      <c r="A206" s="80"/>
      <c r="B206" s="83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</row>
    <row r="207" spans="1:21" x14ac:dyDescent="0.2">
      <c r="A207" s="80"/>
      <c r="B207" s="83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</row>
    <row r="208" spans="1:21" x14ac:dyDescent="0.2">
      <c r="A208" s="80"/>
      <c r="B208" s="83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</row>
    <row r="209" spans="1:21" x14ac:dyDescent="0.2">
      <c r="A209" s="80"/>
      <c r="B209" s="83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</row>
    <row r="210" spans="1:21" x14ac:dyDescent="0.2">
      <c r="A210" s="80"/>
      <c r="B210" s="83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</row>
    <row r="211" spans="1:21" x14ac:dyDescent="0.2">
      <c r="A211" s="80"/>
      <c r="B211" s="83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</row>
    <row r="212" spans="1:21" x14ac:dyDescent="0.2">
      <c r="A212" s="80"/>
      <c r="B212" s="83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</row>
    <row r="213" spans="1:21" x14ac:dyDescent="0.2">
      <c r="A213" s="80"/>
      <c r="B213" s="83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</row>
    <row r="214" spans="1:21" x14ac:dyDescent="0.2">
      <c r="A214" s="80"/>
      <c r="B214" s="83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</row>
    <row r="215" spans="1:21" x14ac:dyDescent="0.2">
      <c r="A215" s="80"/>
      <c r="B215" s="83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</row>
    <row r="216" spans="1:21" x14ac:dyDescent="0.2">
      <c r="A216" s="80"/>
      <c r="B216" s="83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</row>
    <row r="217" spans="1:21" x14ac:dyDescent="0.2">
      <c r="A217" s="80"/>
      <c r="B217" s="83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</row>
    <row r="218" spans="1:21" x14ac:dyDescent="0.2">
      <c r="A218" s="80"/>
      <c r="B218" s="8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</row>
    <row r="219" spans="1:21" x14ac:dyDescent="0.2">
      <c r="A219" s="80"/>
      <c r="B219" s="83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</row>
    <row r="220" spans="1:21" x14ac:dyDescent="0.2">
      <c r="A220" s="80"/>
      <c r="B220" s="8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</row>
    <row r="221" spans="1:21" x14ac:dyDescent="0.2">
      <c r="A221" s="80"/>
      <c r="B221" s="83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</row>
    <row r="222" spans="1:21" x14ac:dyDescent="0.2">
      <c r="A222" s="80"/>
      <c r="B222" s="83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</row>
    <row r="223" spans="1:21" x14ac:dyDescent="0.2">
      <c r="A223" s="80"/>
      <c r="B223" s="83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</row>
    <row r="224" spans="1:21" x14ac:dyDescent="0.2">
      <c r="A224" s="80"/>
      <c r="B224" s="83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</row>
    <row r="225" spans="1:21" x14ac:dyDescent="0.2">
      <c r="A225" s="80"/>
      <c r="B225" s="83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</row>
    <row r="226" spans="1:21" x14ac:dyDescent="0.2">
      <c r="A226" s="80"/>
      <c r="B226" s="83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</row>
    <row r="227" spans="1:21" x14ac:dyDescent="0.2">
      <c r="A227" s="80"/>
      <c r="B227" s="83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</row>
    <row r="228" spans="1:21" x14ac:dyDescent="0.2">
      <c r="A228" s="80"/>
      <c r="B228" s="83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</row>
    <row r="229" spans="1:21" x14ac:dyDescent="0.2">
      <c r="A229" s="80"/>
      <c r="B229" s="83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</row>
    <row r="230" spans="1:21" x14ac:dyDescent="0.2">
      <c r="A230" s="80"/>
      <c r="B230" s="83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</row>
    <row r="231" spans="1:21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</row>
    <row r="232" spans="1:21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1:21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1:21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1:21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1:21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1:21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1:21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1:21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1:21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1:21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1:21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1:21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1:21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1:21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1:2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1:21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1:21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1:21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1:21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1:21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1:21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1:21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1:21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1:21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1:21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1:21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1:21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1:21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1:21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1:21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1:21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1:21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1:21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1:21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1:21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1:21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1:21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1:21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1:21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1:21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1:21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1:21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1:21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1:21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1:21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1:21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1:21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1:21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1:21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1:21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1:21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1:21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1:21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1:21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1:21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1:21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1:21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1:21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1:21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1:21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1:21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1:21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1:21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1:21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1:21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1:21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1:21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1:21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1:21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1:21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1:21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1:21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1:21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1:21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1:21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1:21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1:21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1:21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1:21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1:21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1:21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1:21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1:21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1:21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1:21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1:21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1:21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1:21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1:21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1:21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1:21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1:21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1:21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1:21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1:21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1:21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1:21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1:21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1:21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1:21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1:21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1:21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1:21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1:21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1:21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1:21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1:21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1:21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1:21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1:21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1:21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1:21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1:21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1:21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1:21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1:21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1:21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1:21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1:21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1:21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1:21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1:21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1:21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1:21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1:21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1:21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1:21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1:21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1:21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1:21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1:21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1:21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1:21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1:21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1:21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1:21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1:2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1:21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1:21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1:21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1:21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1:21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1:21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1:21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1:21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1:21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1:21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1:21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1:21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1:21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1:21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1:21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1:21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1:21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1:21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1:21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1:21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1:21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1:21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1:21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1:21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1:21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</sheetData>
  <sheetProtection formatCells="0" formatColumns="0" formatRows="0"/>
  <mergeCells count="10">
    <mergeCell ref="P4:T4"/>
    <mergeCell ref="J4:O4"/>
    <mergeCell ref="C4:I4"/>
    <mergeCell ref="P2:T2"/>
    <mergeCell ref="N8:N9"/>
    <mergeCell ref="M6:O7"/>
    <mergeCell ref="L8:L9"/>
    <mergeCell ref="C2:O2"/>
    <mergeCell ref="K6:L7"/>
    <mergeCell ref="K8:K9"/>
  </mergeCells>
  <phoneticPr fontId="0" type="noConversion"/>
  <conditionalFormatting sqref="U64:U68 P64:T64 Q65:T65 R66:T66 S67:T67 T68 U12:U61 U70:U71 C61:T61 C74:K74 M74:T74 C64:O68">
    <cfRule type="cellIs" dxfId="73" priority="8" stopIfTrue="1" operator="equal">
      <formula>0</formula>
    </cfRule>
  </conditionalFormatting>
  <conditionalFormatting sqref="X61">
    <cfRule type="cellIs" dxfId="72" priority="5" stopIfTrue="1" operator="equal">
      <formula>0</formula>
    </cfRule>
  </conditionalFormatting>
  <conditionalFormatting sqref="Y61">
    <cfRule type="cellIs" dxfId="71" priority="4" stopIfTrue="1" operator="equal">
      <formula>0</formula>
    </cfRule>
  </conditionalFormatting>
  <conditionalFormatting sqref="L74">
    <cfRule type="cellIs" dxfId="70" priority="3" stopIfTrue="1" operator="equal">
      <formula>0</formula>
    </cfRule>
  </conditionalFormatting>
  <conditionalFormatting sqref="U72">
    <cfRule type="cellIs" dxfId="69" priority="2" stopIfTrue="1" operator="equal">
      <formula>0</formula>
    </cfRule>
  </conditionalFormatting>
  <conditionalFormatting sqref="U74">
    <cfRule type="cellIs" dxfId="68" priority="1" stopIfTrue="1" operator="equal">
      <formula>0</formula>
    </cfRule>
  </conditionalFormatting>
  <printOptions horizontalCentered="1" verticalCentered="1"/>
  <pageMargins left="0.5" right="0.25" top="0.25" bottom="0.25" header="0" footer="0"/>
  <pageSetup scale="52" orientation="portrait" blackAndWhite="1" r:id="rId1"/>
  <headerFooter alignWithMargins="0"/>
  <colBreaks count="2" manualBreakCount="2">
    <brk id="9" max="76" man="1"/>
    <brk id="15" max="8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95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4" sqref="A4"/>
    </sheetView>
  </sheetViews>
  <sheetFormatPr defaultColWidth="11.44140625" defaultRowHeight="15" x14ac:dyDescent="0.2"/>
  <cols>
    <col min="1" max="1" width="5.77734375" style="14" customWidth="1"/>
    <col min="2" max="2" width="41.6640625" style="14" customWidth="1"/>
    <col min="3" max="3" width="13.6640625" style="14" customWidth="1"/>
    <col min="4" max="4" width="14.88671875" style="14" bestFit="1" customWidth="1"/>
    <col min="5" max="14" width="13.6640625" style="14" customWidth="1"/>
    <col min="15" max="15" width="14.6640625" style="14" customWidth="1"/>
    <col min="16" max="21" width="14.77734375" style="14" customWidth="1"/>
    <col min="22" max="22" width="13.6640625" style="14" customWidth="1"/>
    <col min="23" max="23" width="12.21875" style="14" bestFit="1" customWidth="1"/>
    <col min="24" max="16384" width="11.44140625" style="14"/>
  </cols>
  <sheetData>
    <row r="1" spans="1:25" ht="20.100000000000001" customHeight="1" x14ac:dyDescent="0.25">
      <c r="A1" s="129"/>
      <c r="B1" s="111"/>
      <c r="C1" s="109"/>
      <c r="D1" s="133"/>
      <c r="E1" s="134"/>
      <c r="F1" s="110"/>
      <c r="G1" s="110"/>
      <c r="H1" s="110"/>
      <c r="I1" s="111"/>
      <c r="J1" s="110"/>
      <c r="K1" s="110"/>
      <c r="L1" s="110"/>
      <c r="M1" s="110"/>
      <c r="N1" s="110"/>
      <c r="O1" s="111"/>
      <c r="P1" s="109"/>
      <c r="Q1" s="110"/>
      <c r="R1" s="110"/>
      <c r="S1" s="110"/>
      <c r="T1" s="111"/>
      <c r="U1" s="117"/>
    </row>
    <row r="2" spans="1:25" ht="38.450000000000003" customHeight="1" x14ac:dyDescent="0.25">
      <c r="A2" s="406" t="s">
        <v>444</v>
      </c>
      <c r="B2" s="113"/>
      <c r="C2" s="513" t="s">
        <v>423</v>
      </c>
      <c r="D2" s="514"/>
      <c r="E2" s="514"/>
      <c r="F2" s="514"/>
      <c r="G2" s="514"/>
      <c r="H2" s="514"/>
      <c r="I2" s="515"/>
      <c r="J2" s="515"/>
      <c r="K2" s="515"/>
      <c r="L2" s="515"/>
      <c r="M2" s="515"/>
      <c r="N2" s="515"/>
      <c r="O2" s="516"/>
      <c r="P2" s="501" t="s">
        <v>424</v>
      </c>
      <c r="Q2" s="502"/>
      <c r="R2" s="502"/>
      <c r="S2" s="502"/>
      <c r="T2" s="503"/>
      <c r="U2" s="118"/>
    </row>
    <row r="3" spans="1:25" ht="20.100000000000001" customHeight="1" x14ac:dyDescent="0.2">
      <c r="A3" s="130"/>
      <c r="B3" s="113"/>
      <c r="C3" s="112"/>
      <c r="D3" s="107"/>
      <c r="E3" s="107"/>
      <c r="F3" s="107"/>
      <c r="G3" s="107"/>
      <c r="H3" s="107"/>
      <c r="I3" s="113"/>
      <c r="J3" s="107"/>
      <c r="K3" s="107"/>
      <c r="L3" s="107"/>
      <c r="M3" s="107"/>
      <c r="N3" s="107"/>
      <c r="O3" s="113"/>
      <c r="P3" s="112"/>
      <c r="Q3" s="107"/>
      <c r="R3" s="107"/>
      <c r="S3" s="107"/>
      <c r="T3" s="113"/>
      <c r="U3" s="118"/>
    </row>
    <row r="4" spans="1:25" ht="20.100000000000001" customHeight="1" x14ac:dyDescent="0.25">
      <c r="A4" s="406" t="s">
        <v>445</v>
      </c>
      <c r="B4" s="131"/>
      <c r="C4" s="518" t="s">
        <v>260</v>
      </c>
      <c r="D4" s="519"/>
      <c r="E4" s="519"/>
      <c r="F4" s="519"/>
      <c r="G4" s="519"/>
      <c r="H4" s="519"/>
      <c r="I4" s="520"/>
      <c r="J4" s="497" t="s">
        <v>261</v>
      </c>
      <c r="K4" s="497"/>
      <c r="L4" s="497"/>
      <c r="M4" s="497"/>
      <c r="N4" s="497"/>
      <c r="O4" s="498"/>
      <c r="P4" s="518" t="s">
        <v>102</v>
      </c>
      <c r="Q4" s="497"/>
      <c r="R4" s="497"/>
      <c r="S4" s="497"/>
      <c r="T4" s="498"/>
      <c r="U4" s="118"/>
    </row>
    <row r="5" spans="1:25" ht="20.100000000000001" customHeight="1" thickBot="1" x14ac:dyDescent="0.25">
      <c r="A5" s="132"/>
      <c r="B5" s="116"/>
      <c r="C5" s="114"/>
      <c r="D5" s="115"/>
      <c r="E5" s="115"/>
      <c r="F5" s="115"/>
      <c r="G5" s="115"/>
      <c r="H5" s="115"/>
      <c r="I5" s="116"/>
      <c r="J5" s="115"/>
      <c r="K5" s="115"/>
      <c r="L5" s="115"/>
      <c r="M5" s="115"/>
      <c r="N5" s="115"/>
      <c r="O5" s="116"/>
      <c r="P5" s="112"/>
      <c r="Q5" s="107"/>
      <c r="R5" s="107"/>
      <c r="S5" s="107"/>
      <c r="T5" s="113"/>
      <c r="U5" s="118"/>
    </row>
    <row r="6" spans="1:25" ht="20.100000000000001" customHeight="1" x14ac:dyDescent="0.25">
      <c r="A6" s="108"/>
      <c r="B6" s="118"/>
      <c r="C6" s="117"/>
      <c r="D6" s="109"/>
      <c r="E6" s="117"/>
      <c r="F6" s="117"/>
      <c r="G6" s="111"/>
      <c r="H6" s="117"/>
      <c r="I6" s="117"/>
      <c r="J6" s="117"/>
      <c r="K6" s="506" t="s">
        <v>67</v>
      </c>
      <c r="L6" s="508"/>
      <c r="M6" s="506" t="s">
        <v>68</v>
      </c>
      <c r="N6" s="507"/>
      <c r="O6" s="508"/>
      <c r="P6" s="279"/>
      <c r="Q6" s="119"/>
      <c r="R6" s="119"/>
      <c r="S6" s="119"/>
      <c r="T6" s="119"/>
      <c r="U6" s="120" t="s">
        <v>50</v>
      </c>
    </row>
    <row r="7" spans="1:25" ht="20.100000000000001" customHeight="1" thickBot="1" x14ac:dyDescent="0.3">
      <c r="A7" s="108"/>
      <c r="B7" s="123"/>
      <c r="C7" s="124" t="s">
        <v>274</v>
      </c>
      <c r="D7" s="206" t="s">
        <v>103</v>
      </c>
      <c r="E7" s="124"/>
      <c r="F7" s="208"/>
      <c r="G7" s="282"/>
      <c r="H7" s="124" t="s">
        <v>64</v>
      </c>
      <c r="I7" s="124" t="s">
        <v>59</v>
      </c>
      <c r="J7" s="124" t="s">
        <v>60</v>
      </c>
      <c r="K7" s="509"/>
      <c r="L7" s="511"/>
      <c r="M7" s="509"/>
      <c r="N7" s="510"/>
      <c r="O7" s="511"/>
      <c r="Q7" s="121" t="s">
        <v>280</v>
      </c>
      <c r="S7" s="121" t="s">
        <v>287</v>
      </c>
      <c r="T7" s="121" t="s">
        <v>281</v>
      </c>
      <c r="U7" s="121" t="s">
        <v>58</v>
      </c>
    </row>
    <row r="8" spans="1:25" ht="20.100000000000001" customHeight="1" x14ac:dyDescent="0.25">
      <c r="A8" s="108"/>
      <c r="B8" s="123"/>
      <c r="C8" s="124" t="s">
        <v>289</v>
      </c>
      <c r="D8" s="206" t="s">
        <v>288</v>
      </c>
      <c r="E8" s="124" t="s">
        <v>63</v>
      </c>
      <c r="F8" s="124" t="s">
        <v>169</v>
      </c>
      <c r="G8" s="282" t="s">
        <v>64</v>
      </c>
      <c r="H8" s="124" t="s">
        <v>59</v>
      </c>
      <c r="I8" s="124" t="s">
        <v>65</v>
      </c>
      <c r="J8" s="124" t="s">
        <v>66</v>
      </c>
      <c r="K8" s="517" t="s">
        <v>59</v>
      </c>
      <c r="L8" s="517" t="s">
        <v>381</v>
      </c>
      <c r="M8" s="350" t="s">
        <v>425</v>
      </c>
      <c r="N8" s="517" t="s">
        <v>59</v>
      </c>
      <c r="O8" s="407" t="s">
        <v>382</v>
      </c>
      <c r="P8" s="207" t="s">
        <v>269</v>
      </c>
      <c r="Q8" s="121" t="s">
        <v>105</v>
      </c>
      <c r="R8" s="121" t="s">
        <v>61</v>
      </c>
      <c r="S8" s="121" t="s">
        <v>288</v>
      </c>
      <c r="T8" s="121" t="s">
        <v>282</v>
      </c>
      <c r="U8" s="121" t="s">
        <v>62</v>
      </c>
    </row>
    <row r="9" spans="1:25" ht="20.100000000000001" customHeight="1" thickBot="1" x14ac:dyDescent="0.3">
      <c r="A9" s="106" t="s">
        <v>155</v>
      </c>
      <c r="B9" s="123"/>
      <c r="C9" s="124" t="s">
        <v>290</v>
      </c>
      <c r="D9" s="206" t="s">
        <v>104</v>
      </c>
      <c r="E9" s="208"/>
      <c r="F9" s="208"/>
      <c r="G9" s="280"/>
      <c r="H9" s="208"/>
      <c r="I9" s="208"/>
      <c r="J9" s="208"/>
      <c r="K9" s="505"/>
      <c r="L9" s="505"/>
      <c r="M9" s="351" t="s">
        <v>426</v>
      </c>
      <c r="N9" s="505"/>
      <c r="O9" s="352" t="s">
        <v>429</v>
      </c>
      <c r="P9" s="280"/>
      <c r="Q9" s="207"/>
      <c r="R9" s="121" t="s">
        <v>51</v>
      </c>
      <c r="S9" s="121" t="s">
        <v>106</v>
      </c>
      <c r="U9" s="121" t="s">
        <v>69</v>
      </c>
    </row>
    <row r="10" spans="1:25" ht="20.100000000000001" customHeight="1" x14ac:dyDescent="0.25">
      <c r="A10" s="106" t="s">
        <v>156</v>
      </c>
      <c r="B10" s="124" t="s">
        <v>201</v>
      </c>
      <c r="D10" s="130"/>
      <c r="E10" s="124" t="s">
        <v>51</v>
      </c>
      <c r="F10" s="208"/>
      <c r="G10" s="282" t="s">
        <v>51</v>
      </c>
      <c r="H10" s="124" t="s">
        <v>51</v>
      </c>
      <c r="I10" s="124" t="s">
        <v>51</v>
      </c>
      <c r="J10" s="124" t="s">
        <v>51</v>
      </c>
      <c r="K10" s="124"/>
      <c r="L10" s="124" t="s">
        <v>51</v>
      </c>
      <c r="N10" s="124" t="s">
        <v>51</v>
      </c>
      <c r="O10" s="125"/>
      <c r="P10" s="121" t="s">
        <v>51</v>
      </c>
      <c r="Q10" s="121"/>
      <c r="R10" s="121" t="s">
        <v>51</v>
      </c>
      <c r="S10" s="121"/>
      <c r="T10" s="121" t="s">
        <v>51</v>
      </c>
      <c r="U10" s="121" t="s">
        <v>70</v>
      </c>
    </row>
    <row r="11" spans="1:25" ht="20.100000000000001" customHeight="1" thickBot="1" x14ac:dyDescent="0.3">
      <c r="A11" s="164"/>
      <c r="B11" s="126"/>
      <c r="C11" s="127">
        <v>-1</v>
      </c>
      <c r="D11" s="283" t="s">
        <v>71</v>
      </c>
      <c r="E11" s="126" t="s">
        <v>72</v>
      </c>
      <c r="F11" s="404" t="s">
        <v>73</v>
      </c>
      <c r="G11" s="408" t="s">
        <v>74</v>
      </c>
      <c r="H11" s="404" t="s">
        <v>75</v>
      </c>
      <c r="I11" s="404" t="s">
        <v>76</v>
      </c>
      <c r="J11" s="404" t="s">
        <v>77</v>
      </c>
      <c r="K11" s="404" t="s">
        <v>78</v>
      </c>
      <c r="L11" s="404" t="s">
        <v>79</v>
      </c>
      <c r="M11" s="404" t="s">
        <v>80</v>
      </c>
      <c r="N11" s="126" t="s">
        <v>81</v>
      </c>
      <c r="O11" s="128" t="s">
        <v>82</v>
      </c>
      <c r="P11" s="122" t="s">
        <v>83</v>
      </c>
      <c r="Q11" s="122" t="s">
        <v>84</v>
      </c>
      <c r="R11" s="122" t="s">
        <v>85</v>
      </c>
      <c r="S11" s="122" t="s">
        <v>86</v>
      </c>
      <c r="T11" s="122" t="s">
        <v>87</v>
      </c>
      <c r="U11" s="122" t="s">
        <v>88</v>
      </c>
      <c r="Y11" s="409">
        <v>0</v>
      </c>
    </row>
    <row r="12" spans="1:25" ht="20.100000000000001" customHeight="1" x14ac:dyDescent="0.2">
      <c r="A12" s="163">
        <v>1</v>
      </c>
      <c r="B12" s="16" t="s">
        <v>173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2"/>
      <c r="Q12" s="431"/>
      <c r="R12" s="431"/>
      <c r="S12" s="431"/>
      <c r="T12" s="431"/>
      <c r="U12" s="411">
        <f t="shared" ref="U12:U43" si="0">SUM(C12:T12)</f>
        <v>0</v>
      </c>
      <c r="V12" s="395"/>
      <c r="X12" s="321"/>
      <c r="Y12" s="321"/>
    </row>
    <row r="13" spans="1:25" ht="20.100000000000001" customHeight="1" x14ac:dyDescent="0.2">
      <c r="A13" s="66">
        <v>2</v>
      </c>
      <c r="B13" s="63" t="s">
        <v>174</v>
      </c>
      <c r="C13" s="432"/>
      <c r="D13" s="432"/>
      <c r="E13" s="432"/>
      <c r="F13" s="433"/>
      <c r="G13" s="433"/>
      <c r="H13" s="433"/>
      <c r="I13" s="402"/>
      <c r="J13" s="432"/>
      <c r="K13" s="432"/>
      <c r="L13" s="432"/>
      <c r="M13" s="432"/>
      <c r="N13" s="433"/>
      <c r="O13" s="402"/>
      <c r="P13" s="432"/>
      <c r="Q13" s="432"/>
      <c r="R13" s="402"/>
      <c r="S13" s="402"/>
      <c r="T13" s="402"/>
      <c r="U13" s="311">
        <f t="shared" si="0"/>
        <v>0</v>
      </c>
      <c r="V13" s="395"/>
      <c r="X13" s="389">
        <v>518560</v>
      </c>
      <c r="Y13" s="311">
        <f>ROUND($Y$11*X13,0)</f>
        <v>0</v>
      </c>
    </row>
    <row r="14" spans="1:25" ht="20.100000000000001" customHeight="1" x14ac:dyDescent="0.2">
      <c r="A14" s="66">
        <v>3</v>
      </c>
      <c r="B14" s="63" t="s">
        <v>172</v>
      </c>
      <c r="C14" s="432"/>
      <c r="D14" s="432"/>
      <c r="E14" s="432"/>
      <c r="F14" s="402"/>
      <c r="G14" s="402"/>
      <c r="H14" s="433"/>
      <c r="I14" s="402"/>
      <c r="J14" s="432"/>
      <c r="K14" s="432"/>
      <c r="L14" s="432"/>
      <c r="M14" s="432"/>
      <c r="N14" s="402"/>
      <c r="O14" s="402"/>
      <c r="P14" s="432"/>
      <c r="Q14" s="432"/>
      <c r="R14" s="402"/>
      <c r="S14" s="402"/>
      <c r="T14" s="402"/>
      <c r="U14" s="311">
        <f t="shared" si="0"/>
        <v>0</v>
      </c>
      <c r="V14" s="395"/>
      <c r="X14" s="389">
        <v>9916</v>
      </c>
      <c r="Y14" s="311">
        <f t="shared" ref="Y14:Y49" si="1">ROUND($Y$11*X14,0)</f>
        <v>0</v>
      </c>
    </row>
    <row r="15" spans="1:25" ht="20.100000000000001" customHeight="1" x14ac:dyDescent="0.2">
      <c r="A15" s="66">
        <v>4</v>
      </c>
      <c r="B15" s="63" t="s">
        <v>175</v>
      </c>
      <c r="C15" s="432"/>
      <c r="D15" s="432"/>
      <c r="E15" s="432"/>
      <c r="F15" s="402"/>
      <c r="G15" s="402"/>
      <c r="H15" s="433"/>
      <c r="I15" s="402"/>
      <c r="J15" s="432"/>
      <c r="K15" s="432"/>
      <c r="L15" s="432"/>
      <c r="M15" s="432"/>
      <c r="N15" s="402"/>
      <c r="O15" s="402"/>
      <c r="P15" s="432"/>
      <c r="Q15" s="432"/>
      <c r="R15" s="402"/>
      <c r="S15" s="402"/>
      <c r="T15" s="402"/>
      <c r="U15" s="311">
        <f t="shared" si="0"/>
        <v>0</v>
      </c>
      <c r="V15" s="395"/>
      <c r="X15" s="389">
        <v>42087</v>
      </c>
      <c r="Y15" s="311">
        <f t="shared" si="1"/>
        <v>0</v>
      </c>
    </row>
    <row r="16" spans="1:25" ht="20.100000000000001" customHeight="1" x14ac:dyDescent="0.2">
      <c r="A16" s="66">
        <v>5</v>
      </c>
      <c r="B16" s="63" t="s">
        <v>384</v>
      </c>
      <c r="C16" s="432"/>
      <c r="D16" s="432"/>
      <c r="E16" s="432"/>
      <c r="F16" s="402"/>
      <c r="G16" s="402"/>
      <c r="H16" s="433"/>
      <c r="I16" s="402"/>
      <c r="J16" s="432"/>
      <c r="K16" s="432"/>
      <c r="L16" s="432"/>
      <c r="M16" s="432"/>
      <c r="N16" s="402"/>
      <c r="O16" s="402"/>
      <c r="P16" s="432"/>
      <c r="Q16" s="432"/>
      <c r="R16" s="402"/>
      <c r="S16" s="402"/>
      <c r="T16" s="402"/>
      <c r="U16" s="311">
        <f t="shared" si="0"/>
        <v>0</v>
      </c>
      <c r="V16" s="395"/>
      <c r="X16" s="389">
        <v>1328</v>
      </c>
      <c r="Y16" s="311">
        <f t="shared" si="1"/>
        <v>0</v>
      </c>
    </row>
    <row r="17" spans="1:25" ht="20.100000000000001" customHeight="1" x14ac:dyDescent="0.2">
      <c r="A17" s="66">
        <v>6</v>
      </c>
      <c r="B17" s="63" t="s">
        <v>176</v>
      </c>
      <c r="C17" s="432"/>
      <c r="D17" s="432"/>
      <c r="E17" s="432"/>
      <c r="F17" s="402"/>
      <c r="G17" s="402"/>
      <c r="H17" s="402"/>
      <c r="I17" s="402"/>
      <c r="J17" s="432"/>
      <c r="K17" s="432"/>
      <c r="L17" s="432"/>
      <c r="M17" s="432"/>
      <c r="N17" s="402"/>
      <c r="O17" s="402"/>
      <c r="P17" s="432"/>
      <c r="Q17" s="432"/>
      <c r="R17" s="402"/>
      <c r="S17" s="402"/>
      <c r="T17" s="402"/>
      <c r="U17" s="311">
        <f t="shared" si="0"/>
        <v>0</v>
      </c>
      <c r="V17" s="395"/>
      <c r="X17" s="389">
        <v>89505</v>
      </c>
      <c r="Y17" s="311">
        <f t="shared" si="1"/>
        <v>0</v>
      </c>
    </row>
    <row r="18" spans="1:25" ht="20.100000000000001" customHeight="1" x14ac:dyDescent="0.2">
      <c r="A18" s="66">
        <v>7</v>
      </c>
      <c r="B18" s="63" t="s">
        <v>177</v>
      </c>
      <c r="C18" s="432"/>
      <c r="D18" s="432"/>
      <c r="E18" s="432"/>
      <c r="F18" s="402"/>
      <c r="G18" s="402"/>
      <c r="H18" s="402"/>
      <c r="I18" s="402"/>
      <c r="J18" s="432"/>
      <c r="K18" s="432"/>
      <c r="L18" s="432"/>
      <c r="M18" s="432"/>
      <c r="N18" s="402"/>
      <c r="O18" s="402"/>
      <c r="P18" s="432"/>
      <c r="Q18" s="432"/>
      <c r="R18" s="402"/>
      <c r="S18" s="402"/>
      <c r="T18" s="402"/>
      <c r="U18" s="311">
        <f t="shared" si="0"/>
        <v>0</v>
      </c>
      <c r="V18" s="395"/>
      <c r="X18" s="389">
        <v>39320</v>
      </c>
      <c r="Y18" s="311">
        <f t="shared" si="1"/>
        <v>0</v>
      </c>
    </row>
    <row r="19" spans="1:25" ht="20.100000000000001" customHeight="1" x14ac:dyDescent="0.2">
      <c r="A19" s="66">
        <v>8</v>
      </c>
      <c r="B19" s="63" t="s">
        <v>178</v>
      </c>
      <c r="C19" s="432"/>
      <c r="D19" s="432"/>
      <c r="E19" s="432"/>
      <c r="F19" s="402"/>
      <c r="G19" s="402"/>
      <c r="H19" s="402"/>
      <c r="I19" s="402"/>
      <c r="J19" s="432"/>
      <c r="K19" s="432"/>
      <c r="L19" s="432"/>
      <c r="M19" s="432"/>
      <c r="N19" s="402"/>
      <c r="O19" s="402"/>
      <c r="P19" s="432"/>
      <c r="Q19" s="432"/>
      <c r="R19" s="402"/>
      <c r="S19" s="402"/>
      <c r="T19" s="402"/>
      <c r="U19" s="311">
        <f t="shared" si="0"/>
        <v>0</v>
      </c>
      <c r="V19" s="395"/>
      <c r="X19" s="389"/>
      <c r="Y19" s="311">
        <f t="shared" si="1"/>
        <v>0</v>
      </c>
    </row>
    <row r="20" spans="1:25" ht="20.100000000000001" customHeight="1" x14ac:dyDescent="0.2">
      <c r="A20" s="66">
        <v>9</v>
      </c>
      <c r="B20" s="63" t="s">
        <v>179</v>
      </c>
      <c r="C20" s="432"/>
      <c r="D20" s="432"/>
      <c r="E20" s="432"/>
      <c r="F20" s="402"/>
      <c r="G20" s="402"/>
      <c r="H20" s="402"/>
      <c r="I20" s="402"/>
      <c r="J20" s="432"/>
      <c r="K20" s="432"/>
      <c r="L20" s="432"/>
      <c r="M20" s="432"/>
      <c r="N20" s="402"/>
      <c r="O20" s="402"/>
      <c r="P20" s="432"/>
      <c r="Q20" s="432"/>
      <c r="R20" s="402"/>
      <c r="S20" s="402"/>
      <c r="T20" s="402"/>
      <c r="U20" s="311">
        <f t="shared" si="0"/>
        <v>0</v>
      </c>
      <c r="V20" s="395"/>
      <c r="X20" s="389"/>
      <c r="Y20" s="311">
        <f t="shared" si="1"/>
        <v>0</v>
      </c>
    </row>
    <row r="21" spans="1:25" ht="20.100000000000001" customHeight="1" x14ac:dyDescent="0.2">
      <c r="A21" s="66">
        <v>10</v>
      </c>
      <c r="B21" s="63" t="s">
        <v>180</v>
      </c>
      <c r="C21" s="432"/>
      <c r="D21" s="432"/>
      <c r="E21" s="432"/>
      <c r="F21" s="402"/>
      <c r="G21" s="402"/>
      <c r="H21" s="402"/>
      <c r="I21" s="402"/>
      <c r="J21" s="432"/>
      <c r="K21" s="432"/>
      <c r="L21" s="432"/>
      <c r="M21" s="432"/>
      <c r="N21" s="402"/>
      <c r="O21" s="402"/>
      <c r="P21" s="432"/>
      <c r="Q21" s="432"/>
      <c r="R21" s="402"/>
      <c r="S21" s="402"/>
      <c r="T21" s="402"/>
      <c r="U21" s="311">
        <f t="shared" si="0"/>
        <v>0</v>
      </c>
      <c r="V21" s="395"/>
      <c r="X21" s="389">
        <v>21964</v>
      </c>
      <c r="Y21" s="311">
        <f t="shared" si="1"/>
        <v>0</v>
      </c>
    </row>
    <row r="22" spans="1:25" ht="20.100000000000001" customHeight="1" x14ac:dyDescent="0.2">
      <c r="A22" s="66">
        <v>11</v>
      </c>
      <c r="B22" s="63" t="s">
        <v>181</v>
      </c>
      <c r="C22" s="432"/>
      <c r="D22" s="432"/>
      <c r="E22" s="432"/>
      <c r="F22" s="402"/>
      <c r="G22" s="402"/>
      <c r="H22" s="402"/>
      <c r="I22" s="402"/>
      <c r="J22" s="432"/>
      <c r="K22" s="432"/>
      <c r="L22" s="432"/>
      <c r="M22" s="432"/>
      <c r="N22" s="402"/>
      <c r="O22" s="402"/>
      <c r="P22" s="432"/>
      <c r="Q22" s="432"/>
      <c r="R22" s="402"/>
      <c r="S22" s="402"/>
      <c r="T22" s="402"/>
      <c r="U22" s="311">
        <f t="shared" si="0"/>
        <v>0</v>
      </c>
      <c r="V22" s="395"/>
      <c r="X22" s="389">
        <v>9949</v>
      </c>
      <c r="Y22" s="311">
        <f t="shared" si="1"/>
        <v>0</v>
      </c>
    </row>
    <row r="23" spans="1:25" ht="20.100000000000001" customHeight="1" x14ac:dyDescent="0.2">
      <c r="A23" s="66">
        <v>12</v>
      </c>
      <c r="B23" s="63" t="s">
        <v>182</v>
      </c>
      <c r="C23" s="432"/>
      <c r="D23" s="432"/>
      <c r="E23" s="432"/>
      <c r="F23" s="402"/>
      <c r="G23" s="402"/>
      <c r="H23" s="402"/>
      <c r="I23" s="402"/>
      <c r="J23" s="432"/>
      <c r="K23" s="432"/>
      <c r="L23" s="432"/>
      <c r="M23" s="432"/>
      <c r="N23" s="402"/>
      <c r="O23" s="402"/>
      <c r="P23" s="432"/>
      <c r="Q23" s="432"/>
      <c r="R23" s="402"/>
      <c r="S23" s="402"/>
      <c r="T23" s="402"/>
      <c r="U23" s="311">
        <f t="shared" si="0"/>
        <v>0</v>
      </c>
      <c r="V23" s="395"/>
      <c r="X23" s="389"/>
      <c r="Y23" s="311">
        <f t="shared" si="1"/>
        <v>0</v>
      </c>
    </row>
    <row r="24" spans="1:25" ht="20.100000000000001" customHeight="1" x14ac:dyDescent="0.2">
      <c r="A24" s="66">
        <v>13</v>
      </c>
      <c r="B24" s="63" t="s">
        <v>385</v>
      </c>
      <c r="C24" s="432"/>
      <c r="D24" s="432"/>
      <c r="E24" s="432"/>
      <c r="F24" s="402"/>
      <c r="G24" s="402"/>
      <c r="H24" s="402"/>
      <c r="I24" s="402"/>
      <c r="J24" s="432"/>
      <c r="K24" s="432"/>
      <c r="L24" s="432"/>
      <c r="M24" s="432"/>
      <c r="N24" s="402"/>
      <c r="O24" s="402"/>
      <c r="P24" s="432"/>
      <c r="Q24" s="432"/>
      <c r="R24" s="402"/>
      <c r="S24" s="402"/>
      <c r="T24" s="402"/>
      <c r="U24" s="311">
        <f t="shared" si="0"/>
        <v>0</v>
      </c>
      <c r="V24" s="395"/>
      <c r="X24" s="389"/>
      <c r="Y24" s="311">
        <f t="shared" si="1"/>
        <v>0</v>
      </c>
    </row>
    <row r="25" spans="1:25" ht="20.100000000000001" customHeight="1" x14ac:dyDescent="0.2">
      <c r="A25" s="66">
        <v>14</v>
      </c>
      <c r="B25" s="63" t="s">
        <v>183</v>
      </c>
      <c r="C25" s="432"/>
      <c r="D25" s="432"/>
      <c r="E25" s="432"/>
      <c r="F25" s="402"/>
      <c r="G25" s="402"/>
      <c r="H25" s="402"/>
      <c r="I25" s="402"/>
      <c r="J25" s="432"/>
      <c r="K25" s="432"/>
      <c r="L25" s="432"/>
      <c r="M25" s="432"/>
      <c r="N25" s="402"/>
      <c r="O25" s="402"/>
      <c r="P25" s="432"/>
      <c r="Q25" s="432"/>
      <c r="R25" s="402"/>
      <c r="S25" s="402"/>
      <c r="T25" s="402"/>
      <c r="U25" s="311">
        <f t="shared" si="0"/>
        <v>0</v>
      </c>
      <c r="V25" s="395"/>
      <c r="X25" s="389">
        <v>47353</v>
      </c>
      <c r="Y25" s="311">
        <f t="shared" si="1"/>
        <v>0</v>
      </c>
    </row>
    <row r="26" spans="1:25" ht="20.100000000000001" customHeight="1" x14ac:dyDescent="0.2">
      <c r="A26" s="66">
        <v>15</v>
      </c>
      <c r="B26" s="63" t="s">
        <v>184</v>
      </c>
      <c r="C26" s="432"/>
      <c r="D26" s="432"/>
      <c r="E26" s="432"/>
      <c r="F26" s="402"/>
      <c r="G26" s="402"/>
      <c r="H26" s="402"/>
      <c r="I26" s="402"/>
      <c r="J26" s="432"/>
      <c r="K26" s="432"/>
      <c r="L26" s="432"/>
      <c r="M26" s="432"/>
      <c r="N26" s="402"/>
      <c r="O26" s="402"/>
      <c r="P26" s="432"/>
      <c r="Q26" s="432"/>
      <c r="R26" s="402"/>
      <c r="S26" s="402"/>
      <c r="T26" s="402"/>
      <c r="U26" s="311">
        <f t="shared" si="0"/>
        <v>0</v>
      </c>
      <c r="V26" s="395"/>
      <c r="X26" s="389">
        <v>40410</v>
      </c>
      <c r="Y26" s="311">
        <f t="shared" si="1"/>
        <v>0</v>
      </c>
    </row>
    <row r="27" spans="1:25" ht="20.100000000000001" customHeight="1" x14ac:dyDescent="0.2">
      <c r="A27" s="66">
        <v>16</v>
      </c>
      <c r="B27" s="63" t="s">
        <v>185</v>
      </c>
      <c r="C27" s="432"/>
      <c r="D27" s="432"/>
      <c r="E27" s="432"/>
      <c r="F27" s="402"/>
      <c r="G27" s="402"/>
      <c r="H27" s="402"/>
      <c r="I27" s="402"/>
      <c r="J27" s="432"/>
      <c r="K27" s="432"/>
      <c r="L27" s="432"/>
      <c r="M27" s="432"/>
      <c r="N27" s="402"/>
      <c r="O27" s="402"/>
      <c r="P27" s="432"/>
      <c r="Q27" s="432"/>
      <c r="R27" s="402"/>
      <c r="S27" s="402"/>
      <c r="T27" s="402"/>
      <c r="U27" s="311">
        <f t="shared" si="0"/>
        <v>0</v>
      </c>
      <c r="V27" s="395"/>
      <c r="X27" s="389">
        <v>3416</v>
      </c>
      <c r="Y27" s="311">
        <f t="shared" si="1"/>
        <v>0</v>
      </c>
    </row>
    <row r="28" spans="1:25" ht="20.100000000000001" customHeight="1" x14ac:dyDescent="0.2">
      <c r="A28" s="66">
        <v>17</v>
      </c>
      <c r="B28" s="63" t="s">
        <v>186</v>
      </c>
      <c r="C28" s="432"/>
      <c r="D28" s="432"/>
      <c r="E28" s="432"/>
      <c r="F28" s="402"/>
      <c r="G28" s="402"/>
      <c r="H28" s="402"/>
      <c r="I28" s="402"/>
      <c r="J28" s="432"/>
      <c r="K28" s="432"/>
      <c r="L28" s="432"/>
      <c r="M28" s="432"/>
      <c r="N28" s="402"/>
      <c r="O28" s="402"/>
      <c r="P28" s="432"/>
      <c r="Q28" s="432"/>
      <c r="R28" s="402"/>
      <c r="S28" s="402"/>
      <c r="T28" s="402"/>
      <c r="U28" s="311">
        <f t="shared" si="0"/>
        <v>0</v>
      </c>
      <c r="V28" s="395"/>
      <c r="X28" s="389">
        <v>0</v>
      </c>
      <c r="Y28" s="311">
        <f t="shared" si="1"/>
        <v>0</v>
      </c>
    </row>
    <row r="29" spans="1:25" ht="20.100000000000001" customHeight="1" x14ac:dyDescent="0.2">
      <c r="A29" s="66">
        <v>18</v>
      </c>
      <c r="B29" s="63" t="s">
        <v>337</v>
      </c>
      <c r="C29" s="432"/>
      <c r="D29" s="432"/>
      <c r="E29" s="432"/>
      <c r="F29" s="402"/>
      <c r="G29" s="402"/>
      <c r="H29" s="402"/>
      <c r="I29" s="402"/>
      <c r="J29" s="432"/>
      <c r="K29" s="432"/>
      <c r="L29" s="432"/>
      <c r="M29" s="432"/>
      <c r="N29" s="402"/>
      <c r="O29" s="402"/>
      <c r="P29" s="432"/>
      <c r="Q29" s="432"/>
      <c r="R29" s="402"/>
      <c r="S29" s="402"/>
      <c r="T29" s="402"/>
      <c r="U29" s="311">
        <f t="shared" si="0"/>
        <v>0</v>
      </c>
      <c r="V29" s="395"/>
      <c r="X29" s="389"/>
      <c r="Y29" s="311">
        <f t="shared" si="1"/>
        <v>0</v>
      </c>
    </row>
    <row r="30" spans="1:25" ht="20.100000000000001" customHeight="1" x14ac:dyDescent="0.2">
      <c r="A30" s="287">
        <v>19</v>
      </c>
      <c r="B30" s="63" t="s">
        <v>386</v>
      </c>
      <c r="C30" s="432"/>
      <c r="D30" s="432"/>
      <c r="E30" s="432"/>
      <c r="F30" s="402"/>
      <c r="G30" s="402"/>
      <c r="H30" s="402"/>
      <c r="I30" s="402"/>
      <c r="J30" s="432"/>
      <c r="K30" s="432"/>
      <c r="L30" s="432"/>
      <c r="M30" s="432"/>
      <c r="N30" s="402"/>
      <c r="O30" s="402"/>
      <c r="P30" s="432"/>
      <c r="Q30" s="432"/>
      <c r="R30" s="402"/>
      <c r="S30" s="402"/>
      <c r="T30" s="402"/>
      <c r="U30" s="311">
        <f t="shared" si="0"/>
        <v>0</v>
      </c>
      <c r="V30" s="395"/>
      <c r="X30" s="389"/>
      <c r="Y30" s="311">
        <f t="shared" si="1"/>
        <v>0</v>
      </c>
    </row>
    <row r="31" spans="1:25" ht="20.100000000000001" customHeight="1" x14ac:dyDescent="0.25">
      <c r="A31" s="66">
        <v>20</v>
      </c>
      <c r="B31" s="63" t="s">
        <v>238</v>
      </c>
      <c r="C31" s="432"/>
      <c r="D31" s="432"/>
      <c r="E31" s="432"/>
      <c r="F31" s="402"/>
      <c r="G31" s="402"/>
      <c r="H31" s="402"/>
      <c r="I31" s="402"/>
      <c r="J31" s="432"/>
      <c r="K31" s="432"/>
      <c r="L31" s="432"/>
      <c r="M31" s="432"/>
      <c r="N31" s="402"/>
      <c r="O31" s="402"/>
      <c r="P31" s="434"/>
      <c r="Q31" s="432"/>
      <c r="R31" s="402"/>
      <c r="S31" s="402"/>
      <c r="T31" s="402"/>
      <c r="U31" s="400">
        <f t="shared" si="0"/>
        <v>0</v>
      </c>
      <c r="V31" s="395"/>
      <c r="X31" s="389"/>
      <c r="Y31" s="311">
        <f t="shared" si="1"/>
        <v>0</v>
      </c>
    </row>
    <row r="32" spans="1:25" ht="20.100000000000001" customHeight="1" x14ac:dyDescent="0.2">
      <c r="A32" s="66">
        <v>21</v>
      </c>
      <c r="B32" s="63" t="s">
        <v>387</v>
      </c>
      <c r="C32" s="432"/>
      <c r="D32" s="432"/>
      <c r="E32" s="432"/>
      <c r="F32" s="402"/>
      <c r="G32" s="402"/>
      <c r="H32" s="402"/>
      <c r="I32" s="402"/>
      <c r="J32" s="432"/>
      <c r="K32" s="432"/>
      <c r="L32" s="432"/>
      <c r="M32" s="432"/>
      <c r="N32" s="402"/>
      <c r="O32" s="402"/>
      <c r="P32" s="432"/>
      <c r="Q32" s="432"/>
      <c r="R32" s="402"/>
      <c r="S32" s="402"/>
      <c r="T32" s="402"/>
      <c r="U32" s="311">
        <f t="shared" si="0"/>
        <v>0</v>
      </c>
      <c r="V32" s="395"/>
      <c r="X32" s="389">
        <v>2093</v>
      </c>
      <c r="Y32" s="311">
        <f t="shared" si="1"/>
        <v>0</v>
      </c>
    </row>
    <row r="33" spans="1:25" ht="20.100000000000001" customHeight="1" x14ac:dyDescent="0.2">
      <c r="A33" s="66">
        <v>22</v>
      </c>
      <c r="B33" s="63" t="s">
        <v>187</v>
      </c>
      <c r="C33" s="432"/>
      <c r="D33" s="432"/>
      <c r="E33" s="432"/>
      <c r="F33" s="402"/>
      <c r="G33" s="402"/>
      <c r="H33" s="402"/>
      <c r="I33" s="402"/>
      <c r="J33" s="432"/>
      <c r="K33" s="432"/>
      <c r="L33" s="432"/>
      <c r="M33" s="432"/>
      <c r="N33" s="402"/>
      <c r="O33" s="402"/>
      <c r="P33" s="432"/>
      <c r="Q33" s="432"/>
      <c r="R33" s="402"/>
      <c r="S33" s="402"/>
      <c r="T33" s="402"/>
      <c r="U33" s="311">
        <f t="shared" si="0"/>
        <v>0</v>
      </c>
      <c r="V33" s="395"/>
      <c r="X33" s="389"/>
      <c r="Y33" s="311">
        <f t="shared" si="1"/>
        <v>0</v>
      </c>
    </row>
    <row r="34" spans="1:25" ht="20.100000000000001" customHeight="1" x14ac:dyDescent="0.2">
      <c r="A34" s="66">
        <v>23</v>
      </c>
      <c r="B34" s="63" t="s">
        <v>188</v>
      </c>
      <c r="C34" s="432"/>
      <c r="D34" s="432"/>
      <c r="E34" s="432"/>
      <c r="F34" s="402"/>
      <c r="G34" s="402"/>
      <c r="H34" s="402"/>
      <c r="I34" s="402"/>
      <c r="J34" s="402"/>
      <c r="K34" s="402"/>
      <c r="L34" s="432"/>
      <c r="M34" s="432"/>
      <c r="N34" s="402"/>
      <c r="O34" s="402"/>
      <c r="P34" s="432"/>
      <c r="Q34" s="432"/>
      <c r="R34" s="402"/>
      <c r="S34" s="402"/>
      <c r="T34" s="402"/>
      <c r="U34" s="311">
        <f t="shared" si="0"/>
        <v>0</v>
      </c>
      <c r="V34" s="395"/>
      <c r="X34" s="389"/>
      <c r="Y34" s="311">
        <f t="shared" si="1"/>
        <v>0</v>
      </c>
    </row>
    <row r="35" spans="1:25" ht="20.100000000000001" customHeight="1" x14ac:dyDescent="0.2">
      <c r="A35" s="66">
        <v>24</v>
      </c>
      <c r="B35" s="63" t="s">
        <v>348</v>
      </c>
      <c r="C35" s="432"/>
      <c r="D35" s="432"/>
      <c r="E35" s="432"/>
      <c r="F35" s="402"/>
      <c r="G35" s="402"/>
      <c r="H35" s="402"/>
      <c r="I35" s="402"/>
      <c r="J35" s="402"/>
      <c r="K35" s="402"/>
      <c r="L35" s="432"/>
      <c r="M35" s="432"/>
      <c r="N35" s="402"/>
      <c r="O35" s="402"/>
      <c r="P35" s="432"/>
      <c r="Q35" s="432"/>
      <c r="R35" s="402"/>
      <c r="S35" s="402"/>
      <c r="T35" s="402"/>
      <c r="U35" s="311">
        <f t="shared" si="0"/>
        <v>0</v>
      </c>
      <c r="V35" s="395"/>
      <c r="X35" s="389"/>
      <c r="Y35" s="311">
        <f t="shared" si="1"/>
        <v>0</v>
      </c>
    </row>
    <row r="36" spans="1:25" ht="20.100000000000001" customHeight="1" x14ac:dyDescent="0.2">
      <c r="A36" s="66">
        <v>25</v>
      </c>
      <c r="B36" s="63" t="s">
        <v>388</v>
      </c>
      <c r="C36" s="432"/>
      <c r="D36" s="432"/>
      <c r="E36" s="432"/>
      <c r="F36" s="402"/>
      <c r="G36" s="402"/>
      <c r="H36" s="402"/>
      <c r="I36" s="402"/>
      <c r="J36" s="432"/>
      <c r="K36" s="432"/>
      <c r="L36" s="432"/>
      <c r="M36" s="432"/>
      <c r="N36" s="402"/>
      <c r="O36" s="402"/>
      <c r="P36" s="432"/>
      <c r="Q36" s="432"/>
      <c r="R36" s="402"/>
      <c r="S36" s="402"/>
      <c r="T36" s="402"/>
      <c r="U36" s="311">
        <f t="shared" si="0"/>
        <v>0</v>
      </c>
      <c r="V36" s="395"/>
      <c r="X36" s="389"/>
      <c r="Y36" s="311">
        <f t="shared" si="1"/>
        <v>0</v>
      </c>
    </row>
    <row r="37" spans="1:25" ht="20.100000000000001" customHeight="1" x14ac:dyDescent="0.25">
      <c r="A37" s="66">
        <v>26</v>
      </c>
      <c r="B37" s="63" t="s">
        <v>338</v>
      </c>
      <c r="C37" s="432"/>
      <c r="D37" s="432"/>
      <c r="E37" s="432"/>
      <c r="F37" s="402"/>
      <c r="G37" s="402"/>
      <c r="H37" s="402"/>
      <c r="I37" s="402"/>
      <c r="J37" s="402"/>
      <c r="K37" s="402"/>
      <c r="L37" s="432"/>
      <c r="M37" s="432"/>
      <c r="N37" s="402"/>
      <c r="O37" s="402"/>
      <c r="P37" s="432"/>
      <c r="Q37" s="432"/>
      <c r="R37" s="402"/>
      <c r="S37" s="402"/>
      <c r="T37" s="402"/>
      <c r="U37" s="400">
        <f t="shared" si="0"/>
        <v>0</v>
      </c>
      <c r="V37" s="395"/>
      <c r="X37" s="389">
        <v>13830</v>
      </c>
      <c r="Y37" s="311">
        <f t="shared" si="1"/>
        <v>0</v>
      </c>
    </row>
    <row r="38" spans="1:25" ht="20.100000000000001" customHeight="1" x14ac:dyDescent="0.2">
      <c r="A38" s="66">
        <v>27</v>
      </c>
      <c r="B38" s="63" t="s">
        <v>189</v>
      </c>
      <c r="C38" s="432"/>
      <c r="D38" s="432"/>
      <c r="E38" s="432"/>
      <c r="F38" s="402"/>
      <c r="G38" s="402"/>
      <c r="H38" s="402"/>
      <c r="I38" s="402"/>
      <c r="J38" s="402"/>
      <c r="K38" s="402"/>
      <c r="L38" s="432"/>
      <c r="M38" s="432"/>
      <c r="N38" s="402"/>
      <c r="O38" s="402"/>
      <c r="P38" s="432"/>
      <c r="Q38" s="432"/>
      <c r="R38" s="402"/>
      <c r="S38" s="402"/>
      <c r="T38" s="402"/>
      <c r="U38" s="311">
        <f t="shared" si="0"/>
        <v>0</v>
      </c>
      <c r="V38" s="395"/>
      <c r="X38" s="389"/>
      <c r="Y38" s="311">
        <f t="shared" si="1"/>
        <v>0</v>
      </c>
    </row>
    <row r="39" spans="1:25" ht="20.100000000000001" customHeight="1" x14ac:dyDescent="0.2">
      <c r="A39" s="66">
        <v>28</v>
      </c>
      <c r="B39" s="63" t="s">
        <v>190</v>
      </c>
      <c r="C39" s="432"/>
      <c r="D39" s="432"/>
      <c r="E39" s="432"/>
      <c r="F39" s="402"/>
      <c r="G39" s="402"/>
      <c r="H39" s="402"/>
      <c r="I39" s="402"/>
      <c r="J39" s="402"/>
      <c r="K39" s="402"/>
      <c r="L39" s="432"/>
      <c r="M39" s="432"/>
      <c r="N39" s="402"/>
      <c r="O39" s="402"/>
      <c r="P39" s="432"/>
      <c r="Q39" s="432"/>
      <c r="R39" s="402"/>
      <c r="S39" s="402"/>
      <c r="T39" s="402"/>
      <c r="U39" s="311">
        <f t="shared" si="0"/>
        <v>0</v>
      </c>
      <c r="V39" s="395"/>
      <c r="X39" s="389">
        <v>2658</v>
      </c>
      <c r="Y39" s="311">
        <f t="shared" si="1"/>
        <v>0</v>
      </c>
    </row>
    <row r="40" spans="1:25" ht="20.100000000000001" customHeight="1" x14ac:dyDescent="0.2">
      <c r="A40" s="66">
        <v>29</v>
      </c>
      <c r="B40" s="392" t="s">
        <v>191</v>
      </c>
      <c r="C40" s="432"/>
      <c r="D40" s="432"/>
      <c r="E40" s="432"/>
      <c r="F40" s="402"/>
      <c r="G40" s="402"/>
      <c r="H40" s="402"/>
      <c r="I40" s="402"/>
      <c r="J40" s="402"/>
      <c r="K40" s="402"/>
      <c r="L40" s="432"/>
      <c r="M40" s="432"/>
      <c r="N40" s="402"/>
      <c r="O40" s="402"/>
      <c r="P40" s="432"/>
      <c r="Q40" s="432"/>
      <c r="R40" s="402"/>
      <c r="S40" s="402"/>
      <c r="T40" s="402"/>
      <c r="U40" s="311">
        <f t="shared" si="0"/>
        <v>0</v>
      </c>
      <c r="V40" s="395">
        <v>90475</v>
      </c>
      <c r="W40" s="395">
        <f>U40-V40</f>
        <v>-90475</v>
      </c>
      <c r="X40" s="389">
        <v>600180</v>
      </c>
      <c r="Y40" s="311">
        <f t="shared" si="1"/>
        <v>0</v>
      </c>
    </row>
    <row r="41" spans="1:25" ht="20.100000000000001" customHeight="1" x14ac:dyDescent="0.2">
      <c r="A41" s="66">
        <v>30</v>
      </c>
      <c r="B41" s="392" t="s">
        <v>340</v>
      </c>
      <c r="C41" s="432"/>
      <c r="D41" s="432"/>
      <c r="E41" s="432"/>
      <c r="F41" s="402"/>
      <c r="G41" s="402"/>
      <c r="H41" s="402"/>
      <c r="I41" s="402"/>
      <c r="J41" s="402"/>
      <c r="K41" s="402"/>
      <c r="L41" s="432"/>
      <c r="M41" s="432"/>
      <c r="N41" s="402"/>
      <c r="O41" s="402"/>
      <c r="P41" s="432"/>
      <c r="Q41" s="432"/>
      <c r="R41" s="402"/>
      <c r="S41" s="402"/>
      <c r="T41" s="402"/>
      <c r="U41" s="311">
        <f t="shared" si="0"/>
        <v>0</v>
      </c>
      <c r="V41" s="395"/>
      <c r="X41" s="389">
        <v>1300</v>
      </c>
      <c r="Y41" s="311">
        <f t="shared" si="1"/>
        <v>0</v>
      </c>
    </row>
    <row r="42" spans="1:25" ht="20.100000000000001" customHeight="1" x14ac:dyDescent="0.2">
      <c r="A42" s="66">
        <v>31</v>
      </c>
      <c r="B42" s="392" t="s">
        <v>389</v>
      </c>
      <c r="C42" s="432"/>
      <c r="D42" s="432"/>
      <c r="E42" s="432"/>
      <c r="F42" s="402"/>
      <c r="G42" s="402"/>
      <c r="H42" s="402"/>
      <c r="I42" s="402"/>
      <c r="J42" s="432"/>
      <c r="K42" s="432"/>
      <c r="L42" s="432"/>
      <c r="M42" s="432"/>
      <c r="N42" s="402"/>
      <c r="O42" s="402"/>
      <c r="P42" s="432"/>
      <c r="Q42" s="432"/>
      <c r="R42" s="402"/>
      <c r="S42" s="402"/>
      <c r="T42" s="402"/>
      <c r="U42" s="311">
        <f t="shared" si="0"/>
        <v>0</v>
      </c>
      <c r="V42" s="395"/>
      <c r="X42" s="389">
        <v>187663</v>
      </c>
      <c r="Y42" s="311">
        <f t="shared" si="1"/>
        <v>0</v>
      </c>
    </row>
    <row r="43" spans="1:25" ht="20.100000000000001" customHeight="1" x14ac:dyDescent="0.2">
      <c r="A43" s="66">
        <v>32</v>
      </c>
      <c r="B43" s="63" t="s">
        <v>192</v>
      </c>
      <c r="C43" s="432"/>
      <c r="D43" s="432"/>
      <c r="E43" s="432"/>
      <c r="F43" s="402"/>
      <c r="G43" s="402"/>
      <c r="H43" s="402"/>
      <c r="I43" s="402"/>
      <c r="J43" s="402"/>
      <c r="K43" s="402"/>
      <c r="L43" s="432"/>
      <c r="M43" s="432"/>
      <c r="N43" s="402"/>
      <c r="O43" s="402"/>
      <c r="P43" s="432"/>
      <c r="Q43" s="432"/>
      <c r="R43" s="402"/>
      <c r="S43" s="402"/>
      <c r="T43" s="402"/>
      <c r="U43" s="311">
        <f t="shared" si="0"/>
        <v>0</v>
      </c>
      <c r="V43" s="395"/>
      <c r="X43" s="389"/>
      <c r="Y43" s="311">
        <f t="shared" si="1"/>
        <v>0</v>
      </c>
    </row>
    <row r="44" spans="1:25" ht="20.100000000000001" customHeight="1" x14ac:dyDescent="0.2">
      <c r="A44" s="66">
        <v>33</v>
      </c>
      <c r="B44" s="63" t="s">
        <v>193</v>
      </c>
      <c r="C44" s="432"/>
      <c r="D44" s="432"/>
      <c r="E44" s="432"/>
      <c r="F44" s="402"/>
      <c r="G44" s="402"/>
      <c r="H44" s="402"/>
      <c r="I44" s="402"/>
      <c r="J44" s="402"/>
      <c r="K44" s="402"/>
      <c r="L44" s="432"/>
      <c r="M44" s="432"/>
      <c r="N44" s="402"/>
      <c r="O44" s="402"/>
      <c r="P44" s="432"/>
      <c r="Q44" s="432"/>
      <c r="R44" s="402"/>
      <c r="S44" s="402"/>
      <c r="T44" s="402"/>
      <c r="U44" s="311">
        <f t="shared" ref="U44:U61" si="2">SUM(C44:T44)</f>
        <v>0</v>
      </c>
      <c r="V44" s="395"/>
      <c r="X44" s="389">
        <v>0</v>
      </c>
      <c r="Y44" s="311">
        <f t="shared" si="1"/>
        <v>0</v>
      </c>
    </row>
    <row r="45" spans="1:25" ht="20.100000000000001" customHeight="1" x14ac:dyDescent="0.2">
      <c r="A45" s="66">
        <v>34</v>
      </c>
      <c r="B45" s="63" t="s">
        <v>194</v>
      </c>
      <c r="C45" s="432"/>
      <c r="D45" s="432"/>
      <c r="E45" s="432"/>
      <c r="F45" s="402"/>
      <c r="G45" s="402"/>
      <c r="H45" s="402"/>
      <c r="I45" s="402"/>
      <c r="J45" s="402"/>
      <c r="K45" s="402"/>
      <c r="L45" s="432"/>
      <c r="M45" s="432"/>
      <c r="N45" s="402"/>
      <c r="O45" s="402"/>
      <c r="P45" s="432"/>
      <c r="Q45" s="432"/>
      <c r="R45" s="402"/>
      <c r="S45" s="402"/>
      <c r="T45" s="402"/>
      <c r="U45" s="311">
        <f t="shared" si="2"/>
        <v>0</v>
      </c>
      <c r="V45" s="395"/>
      <c r="X45" s="389"/>
      <c r="Y45" s="311">
        <f t="shared" si="1"/>
        <v>0</v>
      </c>
    </row>
    <row r="46" spans="1:25" ht="20.100000000000001" customHeight="1" x14ac:dyDescent="0.2">
      <c r="A46" s="66">
        <v>35</v>
      </c>
      <c r="B46" s="63" t="s">
        <v>391</v>
      </c>
      <c r="C46" s="432"/>
      <c r="D46" s="432"/>
      <c r="E46" s="432"/>
      <c r="F46" s="402"/>
      <c r="G46" s="402"/>
      <c r="H46" s="402"/>
      <c r="I46" s="402"/>
      <c r="J46" s="402"/>
      <c r="K46" s="402"/>
      <c r="L46" s="432"/>
      <c r="M46" s="432"/>
      <c r="N46" s="402"/>
      <c r="O46" s="402"/>
      <c r="P46" s="432"/>
      <c r="Q46" s="432"/>
      <c r="R46" s="402"/>
      <c r="S46" s="402"/>
      <c r="T46" s="402"/>
      <c r="U46" s="311">
        <f t="shared" si="2"/>
        <v>0</v>
      </c>
      <c r="V46" s="395"/>
      <c r="X46" s="389"/>
      <c r="Y46" s="311">
        <f t="shared" si="1"/>
        <v>0</v>
      </c>
    </row>
    <row r="47" spans="1:25" ht="20.100000000000001" customHeight="1" x14ac:dyDescent="0.2">
      <c r="A47" s="66">
        <v>36</v>
      </c>
      <c r="B47" s="63" t="s">
        <v>195</v>
      </c>
      <c r="C47" s="432"/>
      <c r="D47" s="432"/>
      <c r="E47" s="432"/>
      <c r="F47" s="402"/>
      <c r="G47" s="402"/>
      <c r="H47" s="402"/>
      <c r="I47" s="402"/>
      <c r="J47" s="402"/>
      <c r="K47" s="402"/>
      <c r="L47" s="432"/>
      <c r="M47" s="432"/>
      <c r="N47" s="402"/>
      <c r="O47" s="402"/>
      <c r="P47" s="432"/>
      <c r="Q47" s="432"/>
      <c r="R47" s="402"/>
      <c r="S47" s="402"/>
      <c r="T47" s="402"/>
      <c r="U47" s="311">
        <f t="shared" si="2"/>
        <v>0</v>
      </c>
      <c r="V47" s="395"/>
      <c r="X47" s="389"/>
      <c r="Y47" s="311">
        <f t="shared" si="1"/>
        <v>0</v>
      </c>
    </row>
    <row r="48" spans="1:25" ht="20.100000000000001" customHeight="1" x14ac:dyDescent="0.2">
      <c r="A48" s="66">
        <v>37</v>
      </c>
      <c r="B48" s="63" t="s">
        <v>393</v>
      </c>
      <c r="C48" s="432"/>
      <c r="D48" s="432"/>
      <c r="E48" s="432"/>
      <c r="F48" s="402"/>
      <c r="G48" s="402"/>
      <c r="H48" s="402"/>
      <c r="I48" s="402"/>
      <c r="J48" s="402"/>
      <c r="K48" s="402"/>
      <c r="L48" s="432"/>
      <c r="M48" s="432"/>
      <c r="N48" s="402"/>
      <c r="O48" s="402"/>
      <c r="P48" s="432"/>
      <c r="Q48" s="432"/>
      <c r="R48" s="402"/>
      <c r="S48" s="402"/>
      <c r="T48" s="402"/>
      <c r="U48" s="311">
        <f t="shared" si="2"/>
        <v>0</v>
      </c>
      <c r="V48" s="395"/>
      <c r="X48" s="389"/>
      <c r="Y48" s="311">
        <f t="shared" si="1"/>
        <v>0</v>
      </c>
    </row>
    <row r="49" spans="1:25" ht="20.100000000000001" customHeight="1" x14ac:dyDescent="0.2">
      <c r="A49" s="66">
        <v>38</v>
      </c>
      <c r="B49" s="63" t="s">
        <v>390</v>
      </c>
      <c r="C49" s="432"/>
      <c r="D49" s="432"/>
      <c r="E49" s="432"/>
      <c r="F49" s="402"/>
      <c r="G49" s="402"/>
      <c r="H49" s="402"/>
      <c r="I49" s="402"/>
      <c r="J49" s="402"/>
      <c r="K49" s="402"/>
      <c r="L49" s="432"/>
      <c r="M49" s="432"/>
      <c r="N49" s="402"/>
      <c r="O49" s="402"/>
      <c r="P49" s="432"/>
      <c r="Q49" s="432"/>
      <c r="R49" s="402"/>
      <c r="S49" s="402"/>
      <c r="T49" s="402"/>
      <c r="U49" s="311">
        <f t="shared" si="2"/>
        <v>0</v>
      </c>
      <c r="V49" s="395">
        <v>36274</v>
      </c>
      <c r="W49" s="395">
        <f>U49-V49</f>
        <v>-36274</v>
      </c>
      <c r="X49" s="389">
        <v>30648</v>
      </c>
      <c r="Y49" s="311">
        <f t="shared" si="1"/>
        <v>0</v>
      </c>
    </row>
    <row r="50" spans="1:25" ht="20.100000000000001" customHeight="1" x14ac:dyDescent="0.2">
      <c r="A50" s="66">
        <v>39</v>
      </c>
      <c r="B50" s="63" t="s">
        <v>197</v>
      </c>
      <c r="C50" s="432"/>
      <c r="D50" s="432"/>
      <c r="E50" s="432"/>
      <c r="F50" s="402"/>
      <c r="G50" s="402"/>
      <c r="H50" s="402"/>
      <c r="I50" s="402"/>
      <c r="J50" s="402"/>
      <c r="K50" s="402"/>
      <c r="L50" s="432"/>
      <c r="M50" s="432"/>
      <c r="N50" s="402"/>
      <c r="O50" s="402"/>
      <c r="P50" s="432"/>
      <c r="Q50" s="432"/>
      <c r="R50" s="402"/>
      <c r="S50" s="402"/>
      <c r="T50" s="402"/>
      <c r="U50" s="311">
        <f t="shared" si="2"/>
        <v>0</v>
      </c>
      <c r="V50" s="395"/>
      <c r="X50" s="389"/>
      <c r="Y50" s="272"/>
    </row>
    <row r="51" spans="1:25" ht="20.100000000000001" customHeight="1" x14ac:dyDescent="0.2">
      <c r="A51" s="66">
        <v>40</v>
      </c>
      <c r="B51" s="63" t="s">
        <v>394</v>
      </c>
      <c r="C51" s="432"/>
      <c r="D51" s="432"/>
      <c r="E51" s="432"/>
      <c r="F51" s="402"/>
      <c r="G51" s="402"/>
      <c r="H51" s="402"/>
      <c r="I51" s="402"/>
      <c r="J51" s="402"/>
      <c r="K51" s="402"/>
      <c r="L51" s="432"/>
      <c r="M51" s="432"/>
      <c r="N51" s="402"/>
      <c r="O51" s="402"/>
      <c r="P51" s="432"/>
      <c r="Q51" s="432"/>
      <c r="R51" s="402"/>
      <c r="S51" s="402"/>
      <c r="T51" s="402"/>
      <c r="U51" s="311">
        <f t="shared" si="2"/>
        <v>0</v>
      </c>
      <c r="V51" s="395"/>
      <c r="X51" s="389"/>
      <c r="Y51" s="272"/>
    </row>
    <row r="52" spans="1:25" ht="20.100000000000001" customHeight="1" x14ac:dyDescent="0.2">
      <c r="A52" s="66">
        <v>41</v>
      </c>
      <c r="B52" s="412" t="s">
        <v>400</v>
      </c>
      <c r="C52" s="432"/>
      <c r="D52" s="432"/>
      <c r="E52" s="432"/>
      <c r="F52" s="402"/>
      <c r="G52" s="402"/>
      <c r="H52" s="402"/>
      <c r="I52" s="402"/>
      <c r="J52" s="402"/>
      <c r="K52" s="402"/>
      <c r="L52" s="432"/>
      <c r="M52" s="432"/>
      <c r="N52" s="402"/>
      <c r="O52" s="402"/>
      <c r="P52" s="432"/>
      <c r="Q52" s="432"/>
      <c r="R52" s="402"/>
      <c r="S52" s="402"/>
      <c r="T52" s="402"/>
      <c r="U52" s="311">
        <f t="shared" si="2"/>
        <v>0</v>
      </c>
      <c r="V52" s="395"/>
      <c r="X52" s="389"/>
      <c r="Y52" s="272"/>
    </row>
    <row r="53" spans="1:25" ht="20.100000000000001" customHeight="1" x14ac:dyDescent="0.2">
      <c r="A53" s="66">
        <v>42</v>
      </c>
      <c r="B53" s="384" t="s">
        <v>239</v>
      </c>
      <c r="C53" s="432"/>
      <c r="D53" s="432"/>
      <c r="E53" s="432"/>
      <c r="F53" s="402"/>
      <c r="G53" s="402"/>
      <c r="H53" s="402"/>
      <c r="I53" s="402"/>
      <c r="J53" s="432"/>
      <c r="K53" s="432"/>
      <c r="L53" s="432"/>
      <c r="M53" s="432"/>
      <c r="N53" s="402"/>
      <c r="O53" s="402"/>
      <c r="P53" s="432"/>
      <c r="Q53" s="432"/>
      <c r="R53" s="402"/>
      <c r="S53" s="402"/>
      <c r="T53" s="402"/>
      <c r="U53" s="411">
        <f t="shared" si="2"/>
        <v>0</v>
      </c>
      <c r="V53" s="395"/>
      <c r="X53" s="389"/>
      <c r="Y53" s="272"/>
    </row>
    <row r="54" spans="1:25" ht="20.100000000000001" customHeight="1" x14ac:dyDescent="0.2">
      <c r="A54" s="66">
        <v>43</v>
      </c>
      <c r="B54" s="63" t="s">
        <v>242</v>
      </c>
      <c r="C54" s="432"/>
      <c r="D54" s="432"/>
      <c r="E54" s="432"/>
      <c r="F54" s="402"/>
      <c r="G54" s="402"/>
      <c r="H54" s="402"/>
      <c r="I54" s="402"/>
      <c r="J54" s="433"/>
      <c r="K54" s="433"/>
      <c r="L54" s="432"/>
      <c r="M54" s="432"/>
      <c r="N54" s="402"/>
      <c r="O54" s="402"/>
      <c r="P54" s="432"/>
      <c r="Q54" s="432"/>
      <c r="R54" s="402"/>
      <c r="S54" s="402"/>
      <c r="T54" s="402"/>
      <c r="U54" s="311">
        <f t="shared" si="2"/>
        <v>0</v>
      </c>
      <c r="V54" s="395"/>
      <c r="X54" s="389"/>
      <c r="Y54" s="272"/>
    </row>
    <row r="55" spans="1:25" ht="20.100000000000001" customHeight="1" x14ac:dyDescent="0.2">
      <c r="A55" s="66">
        <v>44</v>
      </c>
      <c r="B55" s="63" t="s">
        <v>341</v>
      </c>
      <c r="C55" s="402"/>
      <c r="D55" s="432"/>
      <c r="E55" s="432"/>
      <c r="F55" s="402"/>
      <c r="G55" s="402"/>
      <c r="H55" s="402"/>
      <c r="I55" s="402"/>
      <c r="J55" s="402"/>
      <c r="K55" s="402"/>
      <c r="L55" s="432"/>
      <c r="M55" s="432"/>
      <c r="N55" s="402"/>
      <c r="O55" s="402"/>
      <c r="P55" s="432"/>
      <c r="Q55" s="432"/>
      <c r="R55" s="402"/>
      <c r="S55" s="402"/>
      <c r="T55" s="402"/>
      <c r="U55" s="311">
        <f t="shared" si="2"/>
        <v>0</v>
      </c>
      <c r="V55" s="395"/>
      <c r="X55" s="389"/>
      <c r="Y55" s="272"/>
    </row>
    <row r="56" spans="1:25" ht="20.100000000000001" customHeight="1" x14ac:dyDescent="0.2">
      <c r="A56" s="66">
        <v>45</v>
      </c>
      <c r="B56" s="286" t="s">
        <v>392</v>
      </c>
      <c r="C56" s="402"/>
      <c r="D56" s="402"/>
      <c r="E56" s="432"/>
      <c r="F56" s="402"/>
      <c r="G56" s="402"/>
      <c r="H56" s="402"/>
      <c r="I56" s="402"/>
      <c r="J56" s="402"/>
      <c r="K56" s="402"/>
      <c r="L56" s="432"/>
      <c r="M56" s="432"/>
      <c r="N56" s="402"/>
      <c r="O56" s="402"/>
      <c r="P56" s="432"/>
      <c r="Q56" s="432"/>
      <c r="R56" s="402"/>
      <c r="S56" s="402"/>
      <c r="T56" s="402"/>
      <c r="U56" s="311">
        <f t="shared" si="2"/>
        <v>0</v>
      </c>
      <c r="V56" s="395"/>
      <c r="X56" s="389"/>
      <c r="Y56" s="272"/>
    </row>
    <row r="57" spans="1:25" ht="20.100000000000001" customHeight="1" x14ac:dyDescent="0.2">
      <c r="A57" s="288">
        <v>46</v>
      </c>
      <c r="B57" s="290" t="s">
        <v>196</v>
      </c>
      <c r="C57" s="435"/>
      <c r="D57" s="402"/>
      <c r="E57" s="432"/>
      <c r="F57" s="402"/>
      <c r="G57" s="402"/>
      <c r="H57" s="402"/>
      <c r="I57" s="402"/>
      <c r="J57" s="402"/>
      <c r="K57" s="402"/>
      <c r="L57" s="432"/>
      <c r="M57" s="432"/>
      <c r="N57" s="402"/>
      <c r="O57" s="402"/>
      <c r="P57" s="432"/>
      <c r="Q57" s="432"/>
      <c r="R57" s="402"/>
      <c r="S57" s="402"/>
      <c r="T57" s="402"/>
      <c r="U57" s="311">
        <f t="shared" si="2"/>
        <v>0</v>
      </c>
      <c r="V57" s="395"/>
      <c r="X57" s="389">
        <v>1</v>
      </c>
      <c r="Y57" s="272"/>
    </row>
    <row r="58" spans="1:25" ht="20.100000000000001" customHeight="1" x14ac:dyDescent="0.2">
      <c r="A58" s="288">
        <v>47</v>
      </c>
      <c r="B58" s="380" t="s">
        <v>440</v>
      </c>
      <c r="C58" s="435"/>
      <c r="D58" s="402"/>
      <c r="E58" s="432"/>
      <c r="F58" s="402"/>
      <c r="G58" s="402"/>
      <c r="H58" s="402"/>
      <c r="I58" s="402"/>
      <c r="J58" s="402"/>
      <c r="K58" s="402"/>
      <c r="L58" s="432"/>
      <c r="M58" s="432"/>
      <c r="N58" s="402"/>
      <c r="O58" s="402"/>
      <c r="P58" s="432"/>
      <c r="Q58" s="432"/>
      <c r="R58" s="402"/>
      <c r="S58" s="402"/>
      <c r="T58" s="402"/>
      <c r="U58" s="311">
        <f t="shared" si="2"/>
        <v>0</v>
      </c>
      <c r="V58" s="395"/>
      <c r="X58" s="389"/>
      <c r="Y58" s="272"/>
    </row>
    <row r="59" spans="1:25" ht="20.100000000000001" customHeight="1" x14ac:dyDescent="0.2">
      <c r="A59" s="288">
        <v>48</v>
      </c>
      <c r="B59" s="380" t="s">
        <v>439</v>
      </c>
      <c r="C59" s="435"/>
      <c r="D59" s="402"/>
      <c r="E59" s="432"/>
      <c r="F59" s="402"/>
      <c r="G59" s="402"/>
      <c r="H59" s="402"/>
      <c r="I59" s="402"/>
      <c r="J59" s="402"/>
      <c r="K59" s="402"/>
      <c r="L59" s="432"/>
      <c r="M59" s="432"/>
      <c r="N59" s="402"/>
      <c r="O59" s="402"/>
      <c r="P59" s="432"/>
      <c r="Q59" s="432"/>
      <c r="R59" s="402"/>
      <c r="S59" s="402"/>
      <c r="T59" s="402"/>
      <c r="U59" s="311">
        <f t="shared" si="2"/>
        <v>0</v>
      </c>
      <c r="V59" s="395"/>
      <c r="X59" s="389"/>
      <c r="Y59" s="272"/>
    </row>
    <row r="60" spans="1:25" ht="20.100000000000001" customHeight="1" x14ac:dyDescent="0.2">
      <c r="A60" s="288">
        <v>49</v>
      </c>
      <c r="B60" s="380" t="s">
        <v>441</v>
      </c>
      <c r="C60" s="435"/>
      <c r="D60" s="402"/>
      <c r="E60" s="432"/>
      <c r="F60" s="402"/>
      <c r="G60" s="402"/>
      <c r="H60" s="402"/>
      <c r="I60" s="402"/>
      <c r="J60" s="402"/>
      <c r="K60" s="402"/>
      <c r="L60" s="432"/>
      <c r="M60" s="432"/>
      <c r="N60" s="402"/>
      <c r="O60" s="402"/>
      <c r="P60" s="432"/>
      <c r="Q60" s="432"/>
      <c r="R60" s="402"/>
      <c r="S60" s="402"/>
      <c r="T60" s="402"/>
      <c r="U60" s="311">
        <f t="shared" si="2"/>
        <v>0</v>
      </c>
      <c r="V60" s="395"/>
      <c r="X60" s="389"/>
      <c r="Y60" s="272"/>
    </row>
    <row r="61" spans="1:25" ht="20.100000000000001" customHeight="1" x14ac:dyDescent="0.25">
      <c r="A61" s="66">
        <v>50</v>
      </c>
      <c r="B61" s="413" t="s">
        <v>398</v>
      </c>
      <c r="C61" s="311">
        <f t="shared" ref="C61:T61" si="3">SUM(C12:C60)</f>
        <v>0</v>
      </c>
      <c r="D61" s="311">
        <f t="shared" si="3"/>
        <v>0</v>
      </c>
      <c r="E61" s="311">
        <f t="shared" si="3"/>
        <v>0</v>
      </c>
      <c r="F61" s="311">
        <f t="shared" si="3"/>
        <v>0</v>
      </c>
      <c r="G61" s="311">
        <f t="shared" si="3"/>
        <v>0</v>
      </c>
      <c r="H61" s="311">
        <f t="shared" si="3"/>
        <v>0</v>
      </c>
      <c r="I61" s="311">
        <f t="shared" si="3"/>
        <v>0</v>
      </c>
      <c r="J61" s="311">
        <f t="shared" si="3"/>
        <v>0</v>
      </c>
      <c r="K61" s="311"/>
      <c r="L61" s="311">
        <f t="shared" si="3"/>
        <v>0</v>
      </c>
      <c r="M61" s="311">
        <f t="shared" si="3"/>
        <v>0</v>
      </c>
      <c r="N61" s="311">
        <f t="shared" si="3"/>
        <v>0</v>
      </c>
      <c r="O61" s="311">
        <f t="shared" si="3"/>
        <v>0</v>
      </c>
      <c r="P61" s="311">
        <f t="shared" si="3"/>
        <v>0</v>
      </c>
      <c r="Q61" s="311">
        <f t="shared" si="3"/>
        <v>0</v>
      </c>
      <c r="R61" s="311">
        <f t="shared" si="3"/>
        <v>0</v>
      </c>
      <c r="S61" s="311">
        <f t="shared" si="3"/>
        <v>0</v>
      </c>
      <c r="T61" s="311">
        <f t="shared" si="3"/>
        <v>0</v>
      </c>
      <c r="U61" s="311">
        <f t="shared" si="2"/>
        <v>0</v>
      </c>
      <c r="W61" s="136">
        <f>U61-P61</f>
        <v>0</v>
      </c>
      <c r="X61" s="311">
        <f>SUM(X12:X60)</f>
        <v>1662181</v>
      </c>
      <c r="Y61" s="311">
        <f>SUM(Y12:Y60)</f>
        <v>0</v>
      </c>
    </row>
    <row r="62" spans="1:25" ht="20.100000000000001" customHeight="1" x14ac:dyDescent="0.2">
      <c r="A62" s="165"/>
      <c r="B62" s="166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Y62" s="387">
        <f>+Y61/X61</f>
        <v>0</v>
      </c>
    </row>
    <row r="63" spans="1:25" ht="20.100000000000001" customHeight="1" x14ac:dyDescent="0.25">
      <c r="A63" s="167"/>
      <c r="B63" s="169" t="s">
        <v>198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5" ht="20.100000000000001" customHeight="1" x14ac:dyDescent="0.2">
      <c r="A64" s="66">
        <v>51</v>
      </c>
      <c r="B64" s="63" t="s">
        <v>199</v>
      </c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>
        <v>0</v>
      </c>
      <c r="O64" s="311">
        <v>0</v>
      </c>
      <c r="P64" s="311"/>
      <c r="Q64" s="311"/>
      <c r="R64" s="311">
        <v>0</v>
      </c>
      <c r="S64" s="311">
        <v>0</v>
      </c>
      <c r="T64" s="311">
        <v>0</v>
      </c>
      <c r="U64" s="311">
        <f>ROUND(SUM($C$64:$T$64)*(-1),0)</f>
        <v>0</v>
      </c>
    </row>
    <row r="65" spans="1:21" ht="20.100000000000001" customHeight="1" x14ac:dyDescent="0.2">
      <c r="A65" s="66">
        <v>52</v>
      </c>
      <c r="B65" s="63" t="s">
        <v>291</v>
      </c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>
        <v>0</v>
      </c>
      <c r="O65" s="311">
        <v>0</v>
      </c>
      <c r="P65" s="216"/>
      <c r="Q65" s="311"/>
      <c r="R65" s="311">
        <v>0</v>
      </c>
      <c r="S65" s="311">
        <v>0</v>
      </c>
      <c r="T65" s="311">
        <v>0</v>
      </c>
      <c r="U65" s="311">
        <f>ROUND(SUM($C$65:$T$65),0)</f>
        <v>0</v>
      </c>
    </row>
    <row r="66" spans="1:21" ht="20.100000000000001" customHeight="1" x14ac:dyDescent="0.2">
      <c r="A66" s="66">
        <v>53</v>
      </c>
      <c r="B66" s="63" t="s">
        <v>200</v>
      </c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>
        <v>0</v>
      </c>
      <c r="O66" s="311">
        <v>0</v>
      </c>
      <c r="P66" s="216"/>
      <c r="Q66" s="216"/>
      <c r="R66" s="311">
        <v>0</v>
      </c>
      <c r="S66" s="311">
        <v>0</v>
      </c>
      <c r="T66" s="311">
        <v>0</v>
      </c>
      <c r="U66" s="311">
        <f>ROUND(SUM($C$66:$T$66),0)</f>
        <v>0</v>
      </c>
    </row>
    <row r="67" spans="1:21" ht="20.100000000000001" customHeight="1" x14ac:dyDescent="0.2">
      <c r="A67" s="66">
        <v>54</v>
      </c>
      <c r="B67" s="63" t="s">
        <v>292</v>
      </c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>
        <v>0</v>
      </c>
      <c r="O67" s="311">
        <v>0</v>
      </c>
      <c r="P67" s="216"/>
      <c r="Q67" s="216"/>
      <c r="R67" s="216"/>
      <c r="S67" s="311">
        <v>0</v>
      </c>
      <c r="T67" s="311">
        <v>0</v>
      </c>
      <c r="U67" s="311">
        <f>ROUND(SUM($C$67:$T$67),0)</f>
        <v>0</v>
      </c>
    </row>
    <row r="68" spans="1:21" ht="20.100000000000001" customHeight="1" x14ac:dyDescent="0.2">
      <c r="A68" s="66">
        <v>55</v>
      </c>
      <c r="B68" s="63" t="s">
        <v>293</v>
      </c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>
        <v>0</v>
      </c>
      <c r="O68" s="311">
        <v>0</v>
      </c>
      <c r="P68" s="216"/>
      <c r="Q68" s="216"/>
      <c r="R68" s="216"/>
      <c r="S68" s="216"/>
      <c r="T68" s="311">
        <v>0</v>
      </c>
      <c r="U68" s="311">
        <f>ROUND(SUM($C$68:$T$68),0)</f>
        <v>0</v>
      </c>
    </row>
    <row r="69" spans="1:21" ht="10.15" customHeight="1" x14ac:dyDescent="0.2">
      <c r="A69" s="165"/>
      <c r="B69" s="166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ht="20.100000000000001" customHeight="1" x14ac:dyDescent="0.25">
      <c r="A70" s="66">
        <v>56</v>
      </c>
      <c r="B70" s="382" t="s">
        <v>397</v>
      </c>
      <c r="C70" s="272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311">
        <f>ROUND(SUM($C$70:$T$70),0)</f>
        <v>0</v>
      </c>
    </row>
    <row r="71" spans="1:21" ht="20.100000000000001" customHeight="1" x14ac:dyDescent="0.25">
      <c r="A71" s="66">
        <v>57</v>
      </c>
      <c r="B71" s="383" t="s">
        <v>396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72"/>
      <c r="M71" s="216"/>
      <c r="N71" s="216"/>
      <c r="O71" s="216"/>
      <c r="P71" s="216"/>
      <c r="Q71" s="216"/>
      <c r="R71" s="216"/>
      <c r="S71" s="216"/>
      <c r="T71" s="216"/>
      <c r="U71" s="311">
        <f>ROUND(SUM($C$71:$T$71),0)</f>
        <v>0</v>
      </c>
    </row>
    <row r="72" spans="1:21" ht="20.100000000000001" customHeight="1" x14ac:dyDescent="0.25">
      <c r="A72" s="66">
        <v>58</v>
      </c>
      <c r="B72" s="65" t="s">
        <v>395</v>
      </c>
      <c r="C72" s="272"/>
      <c r="D72" s="272"/>
      <c r="E72" s="272"/>
      <c r="F72" s="272"/>
      <c r="G72" s="272"/>
      <c r="H72" s="272"/>
      <c r="I72" s="272"/>
      <c r="J72" s="272"/>
      <c r="K72" s="272"/>
      <c r="L72" s="410"/>
      <c r="M72" s="272"/>
      <c r="N72" s="272"/>
      <c r="O72" s="272"/>
      <c r="P72" s="216"/>
      <c r="Q72" s="216"/>
      <c r="R72" s="216"/>
      <c r="S72" s="216"/>
      <c r="T72" s="216"/>
      <c r="U72" s="311">
        <f>ROUND(SUM($C$72:$T$72),0)</f>
        <v>0</v>
      </c>
    </row>
    <row r="73" spans="1:21" ht="10.15" customHeight="1" x14ac:dyDescent="0.2">
      <c r="A73" s="165"/>
      <c r="B73" s="166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ht="20.100000000000001" customHeight="1" x14ac:dyDescent="0.25">
      <c r="A74" s="66">
        <v>59</v>
      </c>
      <c r="B74" s="414" t="s">
        <v>399</v>
      </c>
      <c r="C74" s="311">
        <f t="shared" ref="C74:T74" si="4">SUM(C61:C72)</f>
        <v>0</v>
      </c>
      <c r="D74" s="311">
        <f t="shared" si="4"/>
        <v>0</v>
      </c>
      <c r="E74" s="311">
        <f t="shared" si="4"/>
        <v>0</v>
      </c>
      <c r="F74" s="311">
        <f t="shared" si="4"/>
        <v>0</v>
      </c>
      <c r="G74" s="311">
        <f t="shared" si="4"/>
        <v>0</v>
      </c>
      <c r="H74" s="311">
        <f t="shared" si="4"/>
        <v>0</v>
      </c>
      <c r="I74" s="311">
        <f t="shared" si="4"/>
        <v>0</v>
      </c>
      <c r="J74" s="311">
        <f t="shared" si="4"/>
        <v>0</v>
      </c>
      <c r="K74" s="311"/>
      <c r="L74" s="311">
        <f t="shared" si="4"/>
        <v>0</v>
      </c>
      <c r="M74" s="311">
        <f t="shared" si="4"/>
        <v>0</v>
      </c>
      <c r="N74" s="311">
        <f t="shared" si="4"/>
        <v>0</v>
      </c>
      <c r="O74" s="311">
        <f t="shared" si="4"/>
        <v>0</v>
      </c>
      <c r="P74" s="311">
        <f t="shared" si="4"/>
        <v>0</v>
      </c>
      <c r="Q74" s="311">
        <f t="shared" si="4"/>
        <v>0</v>
      </c>
      <c r="R74" s="311">
        <f t="shared" si="4"/>
        <v>0</v>
      </c>
      <c r="S74" s="311">
        <f t="shared" si="4"/>
        <v>0</v>
      </c>
      <c r="T74" s="311">
        <f t="shared" si="4"/>
        <v>0</v>
      </c>
      <c r="U74" s="311">
        <f>ROUND(SUM($C$74:$T$74),0)</f>
        <v>0</v>
      </c>
    </row>
    <row r="75" spans="1:21" ht="20.100000000000001" customHeight="1" x14ac:dyDescent="0.2">
      <c r="A75" s="165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70"/>
    </row>
    <row r="76" spans="1:21" ht="20.100000000000001" customHeight="1" x14ac:dyDescent="0.25">
      <c r="A76" s="167"/>
      <c r="B76" s="1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69"/>
      <c r="Q76" s="69"/>
      <c r="R76" s="69"/>
      <c r="S76" s="69"/>
      <c r="T76" s="69"/>
      <c r="U76" s="72"/>
    </row>
    <row r="77" spans="1:21" ht="20.100000000000001" customHeight="1" x14ac:dyDescent="0.25">
      <c r="A77" s="66">
        <v>60</v>
      </c>
      <c r="B77" s="135" t="s">
        <v>244</v>
      </c>
      <c r="C77" s="415"/>
      <c r="D77" s="415"/>
      <c r="E77" s="415"/>
      <c r="F77" s="415"/>
      <c r="G77" s="415"/>
      <c r="H77" s="415"/>
      <c r="I77" s="415"/>
      <c r="J77" s="437"/>
      <c r="K77" s="415"/>
      <c r="L77" s="437"/>
      <c r="M77" s="438"/>
      <c r="N77" s="323"/>
      <c r="O77" s="323"/>
      <c r="P77" s="216"/>
      <c r="Q77" s="216"/>
      <c r="R77" s="216"/>
      <c r="S77" s="216"/>
      <c r="T77" s="216"/>
      <c r="U77" s="313">
        <f>ROUND(SUM($C$77:$O$77),0)</f>
        <v>0</v>
      </c>
    </row>
    <row r="78" spans="1:21" x14ac:dyDescent="0.2">
      <c r="B78" s="13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80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x14ac:dyDescent="0.2">
      <c r="A80" s="8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ht="15.75" x14ac:dyDescent="0.25">
      <c r="A81" s="80"/>
      <c r="B81" s="83"/>
      <c r="C81" s="83"/>
      <c r="D81" s="83"/>
      <c r="E81" s="84"/>
      <c r="F81" s="83"/>
      <c r="G81" s="83"/>
      <c r="H81" s="83"/>
      <c r="I81" s="83"/>
      <c r="J81" s="83"/>
      <c r="K81" s="83"/>
      <c r="L81" s="83"/>
      <c r="M81" s="85"/>
      <c r="N81" s="83"/>
      <c r="O81" s="83"/>
      <c r="P81" s="83"/>
      <c r="Q81" s="83"/>
      <c r="R81" s="83"/>
      <c r="S81" s="83"/>
      <c r="T81" s="83"/>
      <c r="U81" s="83"/>
    </row>
    <row r="82" spans="1:21" x14ac:dyDescent="0.2">
      <c r="A82" s="8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15.75" x14ac:dyDescent="0.25">
      <c r="A83" s="80"/>
      <c r="B83" s="84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spans="1:21" x14ac:dyDescent="0.2">
      <c r="A84" s="8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1:21" ht="15.75" x14ac:dyDescent="0.25">
      <c r="A85" s="80"/>
      <c r="B85" s="85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</row>
    <row r="86" spans="1:21" ht="15.75" x14ac:dyDescent="0.25">
      <c r="A86" s="80"/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5.75" x14ac:dyDescent="0.25">
      <c r="A87" s="80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5.75" x14ac:dyDescent="0.25">
      <c r="A88" s="80"/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ht="15.75" x14ac:dyDescent="0.25">
      <c r="A89" s="80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ht="15.75" x14ac:dyDescent="0.25">
      <c r="A90" s="80"/>
      <c r="B90" s="86"/>
      <c r="C90" s="88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x14ac:dyDescent="0.2">
      <c r="A91" s="80"/>
      <c r="B91" s="83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1:21" x14ac:dyDescent="0.2">
      <c r="A92" s="80"/>
      <c r="B92" s="83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1:21" x14ac:dyDescent="0.2">
      <c r="A93" s="80"/>
      <c r="B93" s="83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1:21" x14ac:dyDescent="0.2">
      <c r="A94" s="80"/>
      <c r="B94" s="83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1:21" x14ac:dyDescent="0.2">
      <c r="A95" s="80"/>
      <c r="B95" s="83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x14ac:dyDescent="0.2">
      <c r="A96" s="80"/>
      <c r="B96" s="8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1:21" x14ac:dyDescent="0.2">
      <c r="A97" s="80"/>
      <c r="B97" s="83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1:21" x14ac:dyDescent="0.2">
      <c r="A98" s="80"/>
      <c r="B98" s="83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1:21" x14ac:dyDescent="0.2">
      <c r="A99" s="80"/>
      <c r="B99" s="83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1:21" x14ac:dyDescent="0.2">
      <c r="A100" s="80"/>
      <c r="B100" s="83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1:21" x14ac:dyDescent="0.2">
      <c r="A101" s="80"/>
      <c r="B101" s="83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1:21" x14ac:dyDescent="0.2">
      <c r="A102" s="80"/>
      <c r="B102" s="83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x14ac:dyDescent="0.2">
      <c r="A103" s="80"/>
      <c r="B103" s="83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1:21" x14ac:dyDescent="0.2">
      <c r="A104" s="80"/>
      <c r="B104" s="83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1:21" x14ac:dyDescent="0.2">
      <c r="A105" s="80"/>
      <c r="B105" s="83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1:21" x14ac:dyDescent="0.2">
      <c r="A106" s="80"/>
      <c r="B106" s="83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1:21" x14ac:dyDescent="0.2">
      <c r="A107" s="80"/>
      <c r="B107" s="83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1:21" x14ac:dyDescent="0.2">
      <c r="A108" s="80"/>
      <c r="B108" s="83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1:21" x14ac:dyDescent="0.2">
      <c r="A109" s="80"/>
      <c r="B109" s="83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1:21" x14ac:dyDescent="0.2">
      <c r="A110" s="80"/>
      <c r="B110" s="8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1:21" x14ac:dyDescent="0.2">
      <c r="A111" s="80"/>
      <c r="B111" s="83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</row>
    <row r="112" spans="1:21" x14ac:dyDescent="0.2">
      <c r="A112" s="80"/>
      <c r="B112" s="8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1:21" x14ac:dyDescent="0.2">
      <c r="A113" s="80"/>
      <c r="B113" s="83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</row>
    <row r="114" spans="1:21" x14ac:dyDescent="0.2">
      <c r="A114" s="80"/>
      <c r="B114" s="8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x14ac:dyDescent="0.2">
      <c r="A115" s="80"/>
      <c r="B115" s="83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</row>
    <row r="116" spans="1:21" x14ac:dyDescent="0.2">
      <c r="A116" s="80"/>
      <c r="B116" s="8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</row>
    <row r="117" spans="1:21" x14ac:dyDescent="0.2">
      <c r="A117" s="80"/>
      <c r="B117" s="83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x14ac:dyDescent="0.2">
      <c r="A118" s="80"/>
      <c r="B118" s="83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</row>
    <row r="119" spans="1:21" x14ac:dyDescent="0.2">
      <c r="A119" s="80"/>
      <c r="B119" s="83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1:21" x14ac:dyDescent="0.2">
      <c r="A120" s="80"/>
      <c r="B120" s="83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1:21" x14ac:dyDescent="0.2">
      <c r="A121" s="80"/>
      <c r="B121" s="83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  <row r="122" spans="1:21" x14ac:dyDescent="0.2">
      <c r="A122" s="80"/>
      <c r="B122" s="83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x14ac:dyDescent="0.2">
      <c r="A123" s="80"/>
      <c r="B123" s="83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</row>
    <row r="124" spans="1:21" x14ac:dyDescent="0.2">
      <c r="A124" s="80"/>
      <c r="B124" s="83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x14ac:dyDescent="0.2">
      <c r="A125" s="80"/>
      <c r="B125" s="83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</row>
    <row r="126" spans="1:21" x14ac:dyDescent="0.2">
      <c r="A126" s="80"/>
      <c r="B126" s="83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</row>
    <row r="127" spans="1:21" x14ac:dyDescent="0.2">
      <c r="A127" s="80"/>
      <c r="B127" s="8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1:21" x14ac:dyDescent="0.2">
      <c r="A128" s="80"/>
      <c r="B128" s="83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</row>
    <row r="129" spans="1:21" x14ac:dyDescent="0.2">
      <c r="A129" s="80"/>
      <c r="B129" s="83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spans="1:21" x14ac:dyDescent="0.2">
      <c r="A130" s="80"/>
      <c r="B130" s="83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</row>
    <row r="131" spans="1:21" x14ac:dyDescent="0.2">
      <c r="A131" s="80"/>
      <c r="B131" s="83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</row>
    <row r="132" spans="1:21" x14ac:dyDescent="0.2">
      <c r="A132" s="80"/>
      <c r="B132" s="83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</row>
    <row r="133" spans="1:21" x14ac:dyDescent="0.2">
      <c r="A133" s="80"/>
      <c r="B133" s="83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</row>
    <row r="134" spans="1:21" x14ac:dyDescent="0.2">
      <c r="A134" s="80"/>
      <c r="B134" s="83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</row>
    <row r="135" spans="1:21" x14ac:dyDescent="0.2">
      <c r="A135" s="80"/>
      <c r="B135" s="83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</row>
    <row r="136" spans="1:21" x14ac:dyDescent="0.2">
      <c r="A136" s="80"/>
      <c r="B136" s="83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</row>
    <row r="137" spans="1:21" x14ac:dyDescent="0.2">
      <c r="A137" s="80"/>
      <c r="B137" s="83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</row>
    <row r="138" spans="1:21" x14ac:dyDescent="0.2">
      <c r="A138" s="80"/>
      <c r="B138" s="83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</row>
    <row r="139" spans="1:21" x14ac:dyDescent="0.2">
      <c r="A139" s="80"/>
      <c r="B139" s="83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</row>
    <row r="140" spans="1:21" x14ac:dyDescent="0.2">
      <c r="A140" s="80"/>
      <c r="B140" s="83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</row>
    <row r="141" spans="1:21" x14ac:dyDescent="0.2">
      <c r="A141" s="80"/>
      <c r="B141" s="83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</row>
    <row r="142" spans="1:21" x14ac:dyDescent="0.2">
      <c r="A142" s="80"/>
      <c r="B142" s="83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89"/>
    </row>
    <row r="143" spans="1:21" x14ac:dyDescent="0.2">
      <c r="A143" s="80"/>
      <c r="B143" s="81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89"/>
    </row>
    <row r="144" spans="1:2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75" x14ac:dyDescent="0.25">
      <c r="A146" s="80"/>
      <c r="B146" s="83"/>
      <c r="C146" s="83"/>
      <c r="D146" s="83"/>
      <c r="E146" s="84"/>
      <c r="F146" s="83"/>
      <c r="G146" s="83"/>
      <c r="H146" s="83"/>
      <c r="I146" s="83"/>
      <c r="J146" s="83"/>
      <c r="K146" s="83"/>
      <c r="L146" s="83"/>
      <c r="M146" s="85"/>
      <c r="N146" s="83"/>
      <c r="O146" s="83"/>
      <c r="P146" s="83"/>
      <c r="Q146" s="83"/>
      <c r="R146" s="83"/>
      <c r="S146" s="83"/>
      <c r="T146" s="83"/>
      <c r="U146" s="83"/>
    </row>
    <row r="147" spans="1:21" x14ac:dyDescent="0.2">
      <c r="A147" s="80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ht="15.75" x14ac:dyDescent="0.25">
      <c r="A148" s="80"/>
      <c r="B148" s="84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  <row r="149" spans="1:21" x14ac:dyDescent="0.2">
      <c r="A149" s="80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</row>
    <row r="150" spans="1:21" ht="15.75" x14ac:dyDescent="0.25">
      <c r="A150" s="80"/>
      <c r="B150" s="84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4"/>
    </row>
    <row r="151" spans="1:21" ht="15.75" x14ac:dyDescent="0.25">
      <c r="A151" s="80"/>
      <c r="B151" s="86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ht="15.75" x14ac:dyDescent="0.25">
      <c r="A152" s="80"/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ht="15.75" x14ac:dyDescent="0.25">
      <c r="A153" s="80"/>
      <c r="B153" s="86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ht="15.75" x14ac:dyDescent="0.25">
      <c r="A154" s="80"/>
      <c r="B154" s="86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ht="15.75" x14ac:dyDescent="0.25">
      <c r="A155" s="80"/>
      <c r="B155" s="86"/>
      <c r="C155" s="88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x14ac:dyDescent="0.2">
      <c r="A156" s="80"/>
      <c r="B156" s="83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1:21" x14ac:dyDescent="0.2">
      <c r="A157" s="80"/>
      <c r="B157" s="83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1:21" x14ac:dyDescent="0.2">
      <c r="A158" s="80"/>
      <c r="B158" s="83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</row>
    <row r="159" spans="1:21" x14ac:dyDescent="0.2">
      <c r="A159" s="80"/>
      <c r="B159" s="83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</row>
    <row r="160" spans="1:21" x14ac:dyDescent="0.2">
      <c r="A160" s="80"/>
      <c r="B160" s="83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</row>
    <row r="161" spans="1:21" x14ac:dyDescent="0.2">
      <c r="A161" s="80"/>
      <c r="B161" s="8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</row>
    <row r="162" spans="1:21" x14ac:dyDescent="0.2">
      <c r="A162" s="80"/>
      <c r="B162" s="8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</row>
    <row r="163" spans="1:21" x14ac:dyDescent="0.2">
      <c r="A163" s="80"/>
      <c r="B163" s="8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</row>
    <row r="164" spans="1:21" x14ac:dyDescent="0.2">
      <c r="A164" s="80"/>
      <c r="B164" s="83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</row>
    <row r="165" spans="1:21" x14ac:dyDescent="0.2">
      <c r="A165" s="80"/>
      <c r="B165" s="83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</row>
    <row r="166" spans="1:21" x14ac:dyDescent="0.2">
      <c r="A166" s="80"/>
      <c r="B166" s="83"/>
      <c r="C166" s="91"/>
      <c r="D166" s="91"/>
      <c r="E166" s="91"/>
      <c r="F166" s="89"/>
      <c r="G166" s="89"/>
      <c r="H166" s="89"/>
      <c r="I166" s="89"/>
      <c r="J166" s="89"/>
      <c r="K166" s="89"/>
      <c r="L166" s="91"/>
      <c r="M166" s="91"/>
      <c r="N166" s="91"/>
      <c r="O166" s="91"/>
      <c r="P166" s="91"/>
      <c r="Q166" s="89"/>
      <c r="R166" s="89"/>
      <c r="S166" s="89"/>
      <c r="T166" s="89"/>
      <c r="U166" s="89"/>
    </row>
    <row r="167" spans="1:21" x14ac:dyDescent="0.2">
      <c r="A167" s="80"/>
      <c r="B167" s="81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</row>
    <row r="168" spans="1:21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x14ac:dyDescent="0.2">
      <c r="A169" s="80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</row>
    <row r="170" spans="1:21" ht="15.75" x14ac:dyDescent="0.25">
      <c r="A170" s="80"/>
      <c r="B170" s="83"/>
      <c r="C170" s="83"/>
      <c r="D170" s="83"/>
      <c r="E170" s="84"/>
      <c r="F170" s="83"/>
      <c r="G170" s="83"/>
      <c r="H170" s="83"/>
      <c r="I170" s="83"/>
      <c r="J170" s="83"/>
      <c r="K170" s="83"/>
      <c r="L170" s="83"/>
      <c r="M170" s="85"/>
      <c r="N170" s="83"/>
      <c r="O170" s="83"/>
      <c r="P170" s="83"/>
      <c r="Q170" s="83"/>
      <c r="R170" s="83"/>
      <c r="S170" s="83"/>
      <c r="T170" s="83"/>
      <c r="U170" s="83"/>
    </row>
    <row r="171" spans="1:21" x14ac:dyDescent="0.2">
      <c r="A171" s="80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</row>
    <row r="172" spans="1:21" ht="15.75" x14ac:dyDescent="0.25">
      <c r="A172" s="80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</row>
    <row r="173" spans="1:21" x14ac:dyDescent="0.2">
      <c r="A173" s="80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</row>
    <row r="174" spans="1:21" ht="15.75" x14ac:dyDescent="0.25">
      <c r="A174" s="80"/>
      <c r="B174" s="85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4"/>
    </row>
    <row r="175" spans="1:21" ht="15.75" x14ac:dyDescent="0.25">
      <c r="A175" s="80"/>
      <c r="B175" s="86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</row>
    <row r="176" spans="1:21" ht="15.75" x14ac:dyDescent="0.25">
      <c r="A176" s="80"/>
      <c r="B176" s="86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</row>
    <row r="177" spans="1:21" ht="15.75" x14ac:dyDescent="0.25">
      <c r="A177" s="80"/>
      <c r="B177" s="86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</row>
    <row r="178" spans="1:21" ht="15.75" x14ac:dyDescent="0.25">
      <c r="A178" s="80"/>
      <c r="B178" s="86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</row>
    <row r="179" spans="1:21" ht="15.75" x14ac:dyDescent="0.25">
      <c r="A179" s="80"/>
      <c r="B179" s="86"/>
      <c r="C179" s="88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</row>
    <row r="180" spans="1:21" x14ac:dyDescent="0.2">
      <c r="A180" s="80"/>
      <c r="B180" s="83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</row>
    <row r="181" spans="1:21" x14ac:dyDescent="0.2">
      <c r="A181" s="80"/>
      <c r="B181" s="83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</row>
    <row r="182" spans="1:21" x14ac:dyDescent="0.2">
      <c r="A182" s="80"/>
      <c r="B182" s="83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</row>
    <row r="183" spans="1:21" x14ac:dyDescent="0.2">
      <c r="A183" s="80"/>
      <c r="B183" s="83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</row>
    <row r="184" spans="1:21" x14ac:dyDescent="0.2">
      <c r="A184" s="80"/>
      <c r="B184" s="83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</row>
    <row r="185" spans="1:21" x14ac:dyDescent="0.2">
      <c r="A185" s="80"/>
      <c r="B185" s="83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</row>
    <row r="186" spans="1:21" x14ac:dyDescent="0.2">
      <c r="A186" s="80"/>
      <c r="B186" s="83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</row>
    <row r="187" spans="1:21" x14ac:dyDescent="0.2">
      <c r="A187" s="80"/>
      <c r="B187" s="83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</row>
    <row r="188" spans="1:21" x14ac:dyDescent="0.2">
      <c r="A188" s="80"/>
      <c r="B188" s="83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</row>
    <row r="189" spans="1:21" x14ac:dyDescent="0.2">
      <c r="A189" s="80"/>
      <c r="B189" s="83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</row>
    <row r="190" spans="1:21" x14ac:dyDescent="0.2">
      <c r="A190" s="80"/>
      <c r="B190" s="83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</row>
    <row r="191" spans="1:21" x14ac:dyDescent="0.2">
      <c r="A191" s="80"/>
      <c r="B191" s="83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</row>
    <row r="192" spans="1:21" x14ac:dyDescent="0.2">
      <c r="A192" s="80"/>
      <c r="B192" s="83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</row>
    <row r="193" spans="1:21" x14ac:dyDescent="0.2">
      <c r="A193" s="80"/>
      <c r="B193" s="83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</row>
    <row r="194" spans="1:21" x14ac:dyDescent="0.2">
      <c r="A194" s="80"/>
      <c r="B194" s="83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</row>
    <row r="195" spans="1:21" x14ac:dyDescent="0.2">
      <c r="A195" s="80"/>
      <c r="B195" s="83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</row>
    <row r="196" spans="1:21" x14ac:dyDescent="0.2">
      <c r="A196" s="80"/>
      <c r="B196" s="83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</row>
    <row r="197" spans="1:21" x14ac:dyDescent="0.2">
      <c r="A197" s="80"/>
      <c r="B197" s="83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</row>
    <row r="198" spans="1:21" x14ac:dyDescent="0.2">
      <c r="A198" s="80"/>
      <c r="B198" s="83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</row>
    <row r="199" spans="1:21" x14ac:dyDescent="0.2">
      <c r="A199" s="80"/>
      <c r="B199" s="83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</row>
    <row r="200" spans="1:21" x14ac:dyDescent="0.2">
      <c r="A200" s="80"/>
      <c r="B200" s="83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</row>
    <row r="201" spans="1:21" x14ac:dyDescent="0.2">
      <c r="A201" s="80"/>
      <c r="B201" s="83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</row>
    <row r="202" spans="1:21" x14ac:dyDescent="0.2">
      <c r="A202" s="80"/>
      <c r="B202" s="83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</row>
    <row r="203" spans="1:21" x14ac:dyDescent="0.2">
      <c r="A203" s="80"/>
      <c r="B203" s="83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</row>
    <row r="204" spans="1:21" x14ac:dyDescent="0.2">
      <c r="A204" s="80"/>
      <c r="B204" s="83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</row>
    <row r="205" spans="1:21" x14ac:dyDescent="0.2">
      <c r="A205" s="80"/>
      <c r="B205" s="83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</row>
    <row r="206" spans="1:21" x14ac:dyDescent="0.2">
      <c r="A206" s="80"/>
      <c r="B206" s="83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</row>
    <row r="207" spans="1:21" x14ac:dyDescent="0.2">
      <c r="A207" s="80"/>
      <c r="B207" s="83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</row>
    <row r="208" spans="1:21" x14ac:dyDescent="0.2">
      <c r="A208" s="80"/>
      <c r="B208" s="83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</row>
    <row r="209" spans="1:21" x14ac:dyDescent="0.2">
      <c r="A209" s="80"/>
      <c r="B209" s="83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</row>
    <row r="210" spans="1:21" x14ac:dyDescent="0.2">
      <c r="A210" s="80"/>
      <c r="B210" s="83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</row>
    <row r="211" spans="1:21" x14ac:dyDescent="0.2">
      <c r="A211" s="80"/>
      <c r="B211" s="83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</row>
    <row r="212" spans="1:21" x14ac:dyDescent="0.2">
      <c r="A212" s="80"/>
      <c r="B212" s="83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</row>
    <row r="213" spans="1:21" x14ac:dyDescent="0.2">
      <c r="A213" s="80"/>
      <c r="B213" s="83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</row>
    <row r="214" spans="1:21" x14ac:dyDescent="0.2">
      <c r="A214" s="80"/>
      <c r="B214" s="83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</row>
    <row r="215" spans="1:21" x14ac:dyDescent="0.2">
      <c r="A215" s="80"/>
      <c r="B215" s="83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</row>
    <row r="216" spans="1:21" x14ac:dyDescent="0.2">
      <c r="A216" s="80"/>
      <c r="B216" s="83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</row>
    <row r="217" spans="1:21" x14ac:dyDescent="0.2">
      <c r="A217" s="80"/>
      <c r="B217" s="83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</row>
    <row r="218" spans="1:21" x14ac:dyDescent="0.2">
      <c r="A218" s="80"/>
      <c r="B218" s="8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</row>
    <row r="219" spans="1:21" x14ac:dyDescent="0.2">
      <c r="A219" s="80"/>
      <c r="B219" s="83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</row>
    <row r="220" spans="1:21" x14ac:dyDescent="0.2">
      <c r="A220" s="80"/>
      <c r="B220" s="8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</row>
    <row r="221" spans="1:21" x14ac:dyDescent="0.2">
      <c r="A221" s="80"/>
      <c r="B221" s="83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</row>
    <row r="222" spans="1:21" x14ac:dyDescent="0.2">
      <c r="A222" s="80"/>
      <c r="B222" s="83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</row>
    <row r="223" spans="1:21" x14ac:dyDescent="0.2">
      <c r="A223" s="80"/>
      <c r="B223" s="83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</row>
    <row r="224" spans="1:21" x14ac:dyDescent="0.2">
      <c r="A224" s="80"/>
      <c r="B224" s="83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</row>
    <row r="225" spans="1:21" x14ac:dyDescent="0.2">
      <c r="A225" s="80"/>
      <c r="B225" s="83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</row>
    <row r="226" spans="1:21" x14ac:dyDescent="0.2">
      <c r="A226" s="80"/>
      <c r="B226" s="83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</row>
    <row r="227" spans="1:21" x14ac:dyDescent="0.2">
      <c r="A227" s="80"/>
      <c r="B227" s="83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</row>
    <row r="228" spans="1:21" x14ac:dyDescent="0.2">
      <c r="A228" s="80"/>
      <c r="B228" s="83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</row>
    <row r="229" spans="1:21" x14ac:dyDescent="0.2">
      <c r="A229" s="80"/>
      <c r="B229" s="83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</row>
    <row r="230" spans="1:21" x14ac:dyDescent="0.2">
      <c r="A230" s="80"/>
      <c r="B230" s="83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</row>
    <row r="231" spans="1:21" x14ac:dyDescent="0.2">
      <c r="A231" s="80"/>
      <c r="B231" s="83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</row>
    <row r="232" spans="1:21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1:21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1:21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1:21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1:21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1:21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1:21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1:21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1:21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1:21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1:21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1:21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1:21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1:21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1:2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1:21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1:21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1:21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1:21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1:21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1:21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1:21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1:21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1:21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1:21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1:21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1:21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1:21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1:21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1:21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1:21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1:21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1:21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1:21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1:21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1:21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1:21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1:21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1:21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1:21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1:21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1:21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1:21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1:21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1:21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1:21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1:21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1:21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1:21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1:21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1:21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1:21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1:21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1:21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1:21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1:21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1:21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1:21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1:21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1:21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1:21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1:21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1:21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1:21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1:21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1:21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1:21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1:21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1:21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1:21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1:21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1:21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1:21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1:21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1:21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1:21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1:21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1:21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1:21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1:21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1:21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1:21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1:21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1:21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1:21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1:21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1:21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1:21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1:21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1:21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1:21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1:21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1:21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1:21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1:21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1:21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1:21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1:21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1:21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1:21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1:21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1:21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1:21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1:21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1:21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1:21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1:21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1:21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1:21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1:21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1:21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1:21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1:21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1:21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1:21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1:21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1:21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1:21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1:21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1:21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1:21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1:21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1:21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1:21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1:21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1:21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1:21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1:21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1:21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1:21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1:21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1:21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1:21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1:21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1:21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1:21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1:2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1:21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1:21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1:21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1:21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1:21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1:21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1:21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1:21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1:21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1:21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1:21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1:21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1:21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1:21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1:21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1:21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1:21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1:21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1:21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1:21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1:21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1:21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1:21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1:21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1:21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1:21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</sheetData>
  <mergeCells count="10">
    <mergeCell ref="K8:K9"/>
    <mergeCell ref="L8:L9"/>
    <mergeCell ref="N8:N9"/>
    <mergeCell ref="C2:O2"/>
    <mergeCell ref="P2:T2"/>
    <mergeCell ref="C4:I4"/>
    <mergeCell ref="J4:O4"/>
    <mergeCell ref="P4:T4"/>
    <mergeCell ref="K6:L7"/>
    <mergeCell ref="M6:O7"/>
  </mergeCells>
  <conditionalFormatting sqref="U64:U68 P64:T64 Q65:T65 R66:T66 S67:T67 T68 U77 U12:U61 U70:U71 C61:T61 C74:K74 M74:T74 C64:O68">
    <cfRule type="cellIs" dxfId="67" priority="6" stopIfTrue="1" operator="equal">
      <formula>0</formula>
    </cfRule>
  </conditionalFormatting>
  <conditionalFormatting sqref="X61">
    <cfRule type="cellIs" dxfId="66" priority="5" stopIfTrue="1" operator="equal">
      <formula>0</formula>
    </cfRule>
  </conditionalFormatting>
  <conditionalFormatting sqref="Y61">
    <cfRule type="cellIs" dxfId="65" priority="4" stopIfTrue="1" operator="equal">
      <formula>0</formula>
    </cfRule>
  </conditionalFormatting>
  <conditionalFormatting sqref="L74">
    <cfRule type="cellIs" dxfId="64" priority="3" stopIfTrue="1" operator="equal">
      <formula>0</formula>
    </cfRule>
  </conditionalFormatting>
  <conditionalFormatting sqref="U72">
    <cfRule type="cellIs" dxfId="63" priority="2" stopIfTrue="1" operator="equal">
      <formula>0</formula>
    </cfRule>
  </conditionalFormatting>
  <conditionalFormatting sqref="U74">
    <cfRule type="cellIs" dxfId="62" priority="1" stopIfTrue="1" operator="equal">
      <formula>0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395"/>
  <sheetViews>
    <sheetView zoomScale="80" zoomScaleNormal="80" workbookViewId="0">
      <pane xSplit="2" ySplit="11" topLeftCell="C12" activePane="bottomRight" state="frozen"/>
      <selection activeCell="H53" sqref="H53"/>
      <selection pane="topRight" activeCell="H53" sqref="H53"/>
      <selection pane="bottomLeft" activeCell="H53" sqref="H53"/>
      <selection pane="bottomRight" activeCell="CC14" sqref="CC14"/>
    </sheetView>
  </sheetViews>
  <sheetFormatPr defaultColWidth="11.44140625" defaultRowHeight="15" x14ac:dyDescent="0.2"/>
  <cols>
    <col min="1" max="1" width="5.77734375" style="14" customWidth="1"/>
    <col min="2" max="2" width="41.6640625" style="14" customWidth="1"/>
    <col min="3" max="14" width="13.6640625" style="14" customWidth="1"/>
    <col min="15" max="30" width="13.6640625" style="14" hidden="1" customWidth="1"/>
    <col min="31" max="34" width="13.6640625" style="14" customWidth="1"/>
    <col min="35" max="38" width="13.6640625" style="14" hidden="1" customWidth="1"/>
    <col min="39" max="46" width="13.6640625" style="14" customWidth="1"/>
    <col min="47" max="54" width="13.6640625" style="14" hidden="1" customWidth="1"/>
    <col min="55" max="66" width="13.6640625" style="14" customWidth="1"/>
    <col min="67" max="78" width="13.6640625" style="14" hidden="1" customWidth="1"/>
    <col min="79" max="80" width="13.6640625" style="14" customWidth="1"/>
    <col min="81" max="81" width="14.44140625" style="14" bestFit="1" customWidth="1"/>
    <col min="82" max="82" width="13.6640625" style="14" customWidth="1"/>
    <col min="83" max="16384" width="11.44140625" style="14"/>
  </cols>
  <sheetData>
    <row r="1" spans="1:82" ht="20.100000000000001" customHeight="1" x14ac:dyDescent="0.25">
      <c r="A1" s="319" t="str">
        <f>CONCATENATE("SCHEDULE B-2 &amp; B-3 Comparison  (Year ",COVER!H9," vs. Year ",COVER!H9-1,")")</f>
        <v>SCHEDULE B-2 &amp; B-3 Comparison  (Year  vs. Year -1)</v>
      </c>
      <c r="B1" s="107"/>
      <c r="C1" s="107"/>
      <c r="D1" s="110"/>
      <c r="E1" s="107"/>
      <c r="F1" s="107"/>
      <c r="G1" s="107"/>
      <c r="H1" s="107"/>
      <c r="I1" s="107"/>
      <c r="J1" s="107"/>
      <c r="K1" s="107"/>
      <c r="L1" s="134"/>
      <c r="M1" s="134"/>
      <c r="N1" s="134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7"/>
      <c r="AA1" s="107"/>
      <c r="AB1" s="107"/>
      <c r="AC1" s="107"/>
      <c r="AD1" s="107"/>
      <c r="AE1" s="107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07"/>
      <c r="AZ1" s="107"/>
      <c r="BA1" s="110"/>
      <c r="BB1" s="107"/>
      <c r="BC1" s="107"/>
      <c r="BD1" s="107"/>
      <c r="BE1" s="107"/>
      <c r="BF1" s="107"/>
      <c r="BG1" s="107"/>
      <c r="BH1" s="107"/>
      <c r="BI1" s="107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07"/>
      <c r="BX1" s="107"/>
      <c r="BY1" s="107"/>
      <c r="BZ1" s="107"/>
      <c r="CA1" s="107"/>
      <c r="CB1" s="107"/>
      <c r="CC1" s="107"/>
      <c r="CD1" s="297"/>
    </row>
    <row r="2" spans="1:82" ht="20.100000000000001" customHeight="1" x14ac:dyDescent="0.25">
      <c r="B2" s="107"/>
      <c r="C2" s="294"/>
      <c r="D2" s="294"/>
      <c r="E2" s="107"/>
      <c r="F2" s="107"/>
      <c r="G2" s="107"/>
      <c r="H2" s="107"/>
      <c r="I2" s="107"/>
      <c r="J2" s="107"/>
      <c r="K2" s="107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5"/>
      <c r="AF2" s="295"/>
      <c r="AG2" s="295"/>
      <c r="AH2" s="295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6"/>
      <c r="BH2" s="296"/>
      <c r="BI2" s="296"/>
      <c r="BJ2" s="296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107"/>
      <c r="CB2" s="107"/>
      <c r="CC2" s="107"/>
      <c r="CD2" s="297"/>
    </row>
    <row r="3" spans="1:82" ht="20.100000000000001" customHeight="1" x14ac:dyDescent="0.25">
      <c r="A3" s="203" t="str">
        <f>CONCATENATE("Dealer Name:  ",COVER!D15)</f>
        <v xml:space="preserve">Dealer Name:  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297"/>
    </row>
    <row r="4" spans="1:82" ht="20.100000000000001" customHeight="1" x14ac:dyDescent="0.25">
      <c r="A4" s="203"/>
      <c r="B4" s="320"/>
      <c r="C4" s="292"/>
      <c r="D4" s="292"/>
      <c r="E4" s="107"/>
      <c r="F4" s="107"/>
      <c r="G4" s="107"/>
      <c r="H4" s="107"/>
      <c r="I4" s="107"/>
      <c r="J4" s="107"/>
      <c r="K4" s="107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2"/>
      <c r="BH4" s="292"/>
      <c r="BI4" s="292"/>
      <c r="BJ4" s="292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107"/>
      <c r="CB4" s="107"/>
      <c r="CC4" s="107"/>
      <c r="CD4" s="297"/>
    </row>
    <row r="5" spans="1:82" ht="20.100000000000001" customHeight="1" thickBot="1" x14ac:dyDescent="0.25">
      <c r="A5" s="130"/>
      <c r="B5" s="115"/>
      <c r="C5" s="115"/>
      <c r="D5" s="115"/>
      <c r="E5" s="115"/>
      <c r="F5" s="115"/>
      <c r="G5" s="115"/>
      <c r="H5" s="115"/>
      <c r="I5" s="115"/>
      <c r="J5" s="115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297"/>
    </row>
    <row r="6" spans="1:82" ht="20.100000000000001" customHeight="1" thickTop="1" x14ac:dyDescent="0.2">
      <c r="A6" s="299"/>
      <c r="B6" s="507" t="s">
        <v>201</v>
      </c>
      <c r="C6" s="532" t="s">
        <v>401</v>
      </c>
      <c r="D6" s="533"/>
      <c r="E6" s="533"/>
      <c r="F6" s="534"/>
      <c r="G6" s="532" t="s">
        <v>406</v>
      </c>
      <c r="H6" s="533"/>
      <c r="I6" s="533"/>
      <c r="J6" s="549"/>
      <c r="K6" s="532" t="s">
        <v>63</v>
      </c>
      <c r="L6" s="533"/>
      <c r="M6" s="533"/>
      <c r="N6" s="534"/>
      <c r="O6" s="532" t="s">
        <v>383</v>
      </c>
      <c r="P6" s="533"/>
      <c r="Q6" s="533"/>
      <c r="R6" s="534"/>
      <c r="S6" s="532" t="s">
        <v>64</v>
      </c>
      <c r="T6" s="533"/>
      <c r="U6" s="533"/>
      <c r="V6" s="534"/>
      <c r="W6" s="532" t="s">
        <v>407</v>
      </c>
      <c r="X6" s="533"/>
      <c r="Y6" s="533"/>
      <c r="Z6" s="534"/>
      <c r="AA6" s="532" t="s">
        <v>267</v>
      </c>
      <c r="AB6" s="533"/>
      <c r="AC6" s="533"/>
      <c r="AD6" s="534"/>
      <c r="AE6" s="532" t="s">
        <v>98</v>
      </c>
      <c r="AF6" s="533"/>
      <c r="AG6" s="533"/>
      <c r="AH6" s="534"/>
      <c r="AI6" s="532" t="s">
        <v>170</v>
      </c>
      <c r="AJ6" s="533"/>
      <c r="AK6" s="533"/>
      <c r="AL6" s="534"/>
      <c r="AM6" s="532" t="s">
        <v>408</v>
      </c>
      <c r="AN6" s="533"/>
      <c r="AO6" s="533"/>
      <c r="AP6" s="534"/>
      <c r="AQ6" s="532" t="s">
        <v>409</v>
      </c>
      <c r="AR6" s="533"/>
      <c r="AS6" s="533"/>
      <c r="AT6" s="534"/>
      <c r="AU6" s="532" t="s">
        <v>410</v>
      </c>
      <c r="AV6" s="533"/>
      <c r="AW6" s="533"/>
      <c r="AX6" s="534"/>
      <c r="AY6" s="532" t="s">
        <v>430</v>
      </c>
      <c r="AZ6" s="533"/>
      <c r="BA6" s="533"/>
      <c r="BB6" s="534"/>
      <c r="BC6" s="532" t="s">
        <v>431</v>
      </c>
      <c r="BD6" s="533"/>
      <c r="BE6" s="533"/>
      <c r="BF6" s="534"/>
      <c r="BG6" s="538" t="s">
        <v>269</v>
      </c>
      <c r="BH6" s="539"/>
      <c r="BI6" s="539"/>
      <c r="BJ6" s="540"/>
      <c r="BK6" s="538" t="s">
        <v>273</v>
      </c>
      <c r="BL6" s="539"/>
      <c r="BM6" s="539"/>
      <c r="BN6" s="540"/>
      <c r="BO6" s="538" t="s">
        <v>61</v>
      </c>
      <c r="BP6" s="539"/>
      <c r="BQ6" s="539"/>
      <c r="BR6" s="540"/>
      <c r="BS6" s="538" t="s">
        <v>285</v>
      </c>
      <c r="BT6" s="539"/>
      <c r="BU6" s="539"/>
      <c r="BV6" s="540"/>
      <c r="BW6" s="538" t="s">
        <v>268</v>
      </c>
      <c r="BX6" s="539"/>
      <c r="BY6" s="539"/>
      <c r="BZ6" s="540"/>
      <c r="CA6" s="538" t="s">
        <v>411</v>
      </c>
      <c r="CB6" s="539"/>
      <c r="CC6" s="539"/>
      <c r="CD6" s="540"/>
    </row>
    <row r="7" spans="1:82" ht="20.100000000000001" customHeight="1" thickBot="1" x14ac:dyDescent="0.3">
      <c r="A7" s="300"/>
      <c r="B7" s="547"/>
      <c r="C7" s="535"/>
      <c r="D7" s="536"/>
      <c r="E7" s="536"/>
      <c r="F7" s="537"/>
      <c r="G7" s="535"/>
      <c r="H7" s="536"/>
      <c r="I7" s="536"/>
      <c r="J7" s="550"/>
      <c r="K7" s="535"/>
      <c r="L7" s="536"/>
      <c r="M7" s="536"/>
      <c r="N7" s="537"/>
      <c r="O7" s="535"/>
      <c r="P7" s="536"/>
      <c r="Q7" s="536"/>
      <c r="R7" s="537"/>
      <c r="S7" s="535"/>
      <c r="T7" s="536"/>
      <c r="U7" s="536"/>
      <c r="V7" s="537"/>
      <c r="W7" s="535"/>
      <c r="X7" s="536"/>
      <c r="Y7" s="536"/>
      <c r="Z7" s="537"/>
      <c r="AA7" s="535"/>
      <c r="AB7" s="536"/>
      <c r="AC7" s="536"/>
      <c r="AD7" s="537"/>
      <c r="AE7" s="535"/>
      <c r="AF7" s="536"/>
      <c r="AG7" s="536"/>
      <c r="AH7" s="537"/>
      <c r="AI7" s="535"/>
      <c r="AJ7" s="536"/>
      <c r="AK7" s="536"/>
      <c r="AL7" s="537"/>
      <c r="AM7" s="535"/>
      <c r="AN7" s="536"/>
      <c r="AO7" s="536"/>
      <c r="AP7" s="537"/>
      <c r="AQ7" s="535"/>
      <c r="AR7" s="536"/>
      <c r="AS7" s="536"/>
      <c r="AT7" s="537"/>
      <c r="AU7" s="535"/>
      <c r="AV7" s="536"/>
      <c r="AW7" s="536"/>
      <c r="AX7" s="537"/>
      <c r="AY7" s="535"/>
      <c r="AZ7" s="536"/>
      <c r="BA7" s="536"/>
      <c r="BB7" s="537"/>
      <c r="BC7" s="535"/>
      <c r="BD7" s="536"/>
      <c r="BE7" s="536"/>
      <c r="BF7" s="537"/>
      <c r="BG7" s="541"/>
      <c r="BH7" s="542"/>
      <c r="BI7" s="542"/>
      <c r="BJ7" s="543"/>
      <c r="BK7" s="541"/>
      <c r="BL7" s="542"/>
      <c r="BM7" s="542"/>
      <c r="BN7" s="543"/>
      <c r="BO7" s="541"/>
      <c r="BP7" s="542"/>
      <c r="BQ7" s="542"/>
      <c r="BR7" s="543"/>
      <c r="BS7" s="541"/>
      <c r="BT7" s="542"/>
      <c r="BU7" s="542"/>
      <c r="BV7" s="543"/>
      <c r="BW7" s="541"/>
      <c r="BX7" s="542"/>
      <c r="BY7" s="542"/>
      <c r="BZ7" s="543"/>
      <c r="CA7" s="541"/>
      <c r="CB7" s="542"/>
      <c r="CC7" s="542"/>
      <c r="CD7" s="543"/>
    </row>
    <row r="8" spans="1:82" ht="20.100000000000001" customHeight="1" thickBot="1" x14ac:dyDescent="0.3">
      <c r="A8" s="300" t="s">
        <v>155</v>
      </c>
      <c r="B8" s="548"/>
      <c r="C8" s="529" t="s">
        <v>402</v>
      </c>
      <c r="D8" s="530"/>
      <c r="E8" s="530"/>
      <c r="F8" s="531"/>
      <c r="G8" s="529" t="s">
        <v>71</v>
      </c>
      <c r="H8" s="530"/>
      <c r="I8" s="530"/>
      <c r="J8" s="531"/>
      <c r="K8" s="529" t="s">
        <v>72</v>
      </c>
      <c r="L8" s="530"/>
      <c r="M8" s="530"/>
      <c r="N8" s="531"/>
      <c r="O8" s="529" t="s">
        <v>73</v>
      </c>
      <c r="P8" s="530"/>
      <c r="Q8" s="530"/>
      <c r="R8" s="531"/>
      <c r="S8" s="529" t="s">
        <v>74</v>
      </c>
      <c r="T8" s="530"/>
      <c r="U8" s="530"/>
      <c r="V8" s="531"/>
      <c r="W8" s="529" t="s">
        <v>75</v>
      </c>
      <c r="X8" s="530"/>
      <c r="Y8" s="530"/>
      <c r="Z8" s="531"/>
      <c r="AA8" s="529" t="s">
        <v>76</v>
      </c>
      <c r="AB8" s="530"/>
      <c r="AC8" s="530"/>
      <c r="AD8" s="531"/>
      <c r="AE8" s="529" t="s">
        <v>77</v>
      </c>
      <c r="AF8" s="530"/>
      <c r="AG8" s="530"/>
      <c r="AH8" s="531"/>
      <c r="AI8" s="529" t="s">
        <v>78</v>
      </c>
      <c r="AJ8" s="530"/>
      <c r="AK8" s="530"/>
      <c r="AL8" s="531"/>
      <c r="AM8" s="529" t="s">
        <v>79</v>
      </c>
      <c r="AN8" s="530"/>
      <c r="AO8" s="530"/>
      <c r="AP8" s="531"/>
      <c r="AQ8" s="529" t="s">
        <v>80</v>
      </c>
      <c r="AR8" s="530"/>
      <c r="AS8" s="530"/>
      <c r="AT8" s="531"/>
      <c r="AU8" s="529" t="s">
        <v>81</v>
      </c>
      <c r="AV8" s="530"/>
      <c r="AW8" s="530"/>
      <c r="AX8" s="531"/>
      <c r="AY8" s="529" t="s">
        <v>82</v>
      </c>
      <c r="AZ8" s="530"/>
      <c r="BA8" s="530"/>
      <c r="BB8" s="531"/>
      <c r="BC8" s="529" t="s">
        <v>432</v>
      </c>
      <c r="BD8" s="530"/>
      <c r="BE8" s="530"/>
      <c r="BF8" s="531"/>
      <c r="BG8" s="544" t="s">
        <v>83</v>
      </c>
      <c r="BH8" s="545"/>
      <c r="BI8" s="545"/>
      <c r="BJ8" s="546"/>
      <c r="BK8" s="544" t="s">
        <v>84</v>
      </c>
      <c r="BL8" s="545"/>
      <c r="BM8" s="545"/>
      <c r="BN8" s="546"/>
      <c r="BO8" s="544" t="s">
        <v>85</v>
      </c>
      <c r="BP8" s="545"/>
      <c r="BQ8" s="545"/>
      <c r="BR8" s="546"/>
      <c r="BS8" s="544" t="s">
        <v>86</v>
      </c>
      <c r="BT8" s="545"/>
      <c r="BU8" s="545"/>
      <c r="BV8" s="546"/>
      <c r="BW8" s="544" t="s">
        <v>87</v>
      </c>
      <c r="BX8" s="545"/>
      <c r="BY8" s="545"/>
      <c r="BZ8" s="546"/>
      <c r="CA8" s="544" t="s">
        <v>88</v>
      </c>
      <c r="CB8" s="545"/>
      <c r="CC8" s="545"/>
      <c r="CD8" s="546"/>
    </row>
    <row r="9" spans="1:82" ht="20.100000000000001" customHeight="1" x14ac:dyDescent="0.25">
      <c r="A9" s="300" t="s">
        <v>156</v>
      </c>
      <c r="B9" s="548"/>
      <c r="C9" s="525" t="s">
        <v>403</v>
      </c>
      <c r="D9" s="526"/>
      <c r="E9" s="523" t="s">
        <v>404</v>
      </c>
      <c r="F9" s="524"/>
      <c r="G9" s="525" t="s">
        <v>403</v>
      </c>
      <c r="H9" s="526"/>
      <c r="I9" s="523" t="s">
        <v>404</v>
      </c>
      <c r="J9" s="524"/>
      <c r="K9" s="525" t="s">
        <v>403</v>
      </c>
      <c r="L9" s="526"/>
      <c r="M9" s="523" t="s">
        <v>404</v>
      </c>
      <c r="N9" s="524"/>
      <c r="O9" s="525" t="s">
        <v>403</v>
      </c>
      <c r="P9" s="526"/>
      <c r="Q9" s="523" t="s">
        <v>404</v>
      </c>
      <c r="R9" s="524"/>
      <c r="S9" s="525" t="s">
        <v>403</v>
      </c>
      <c r="T9" s="526"/>
      <c r="U9" s="523" t="s">
        <v>404</v>
      </c>
      <c r="V9" s="524"/>
      <c r="W9" s="525" t="s">
        <v>403</v>
      </c>
      <c r="X9" s="526"/>
      <c r="Y9" s="523" t="s">
        <v>404</v>
      </c>
      <c r="Z9" s="524"/>
      <c r="AA9" s="525" t="s">
        <v>403</v>
      </c>
      <c r="AB9" s="526"/>
      <c r="AC9" s="523" t="s">
        <v>404</v>
      </c>
      <c r="AD9" s="524"/>
      <c r="AE9" s="525" t="s">
        <v>403</v>
      </c>
      <c r="AF9" s="526"/>
      <c r="AG9" s="523" t="s">
        <v>404</v>
      </c>
      <c r="AH9" s="524"/>
      <c r="AI9" s="525" t="s">
        <v>403</v>
      </c>
      <c r="AJ9" s="526"/>
      <c r="AK9" s="523" t="s">
        <v>404</v>
      </c>
      <c r="AL9" s="524"/>
      <c r="AM9" s="525" t="s">
        <v>403</v>
      </c>
      <c r="AN9" s="526"/>
      <c r="AO9" s="523" t="s">
        <v>404</v>
      </c>
      <c r="AP9" s="524"/>
      <c r="AQ9" s="525" t="s">
        <v>403</v>
      </c>
      <c r="AR9" s="526"/>
      <c r="AS9" s="523" t="s">
        <v>404</v>
      </c>
      <c r="AT9" s="524"/>
      <c r="AU9" s="525" t="s">
        <v>403</v>
      </c>
      <c r="AV9" s="526"/>
      <c r="AW9" s="523" t="s">
        <v>404</v>
      </c>
      <c r="AX9" s="524"/>
      <c r="AY9" s="525" t="s">
        <v>403</v>
      </c>
      <c r="AZ9" s="526"/>
      <c r="BA9" s="523" t="s">
        <v>404</v>
      </c>
      <c r="BB9" s="524"/>
      <c r="BC9" s="525" t="s">
        <v>403</v>
      </c>
      <c r="BD9" s="526"/>
      <c r="BE9" s="523" t="s">
        <v>404</v>
      </c>
      <c r="BF9" s="524"/>
      <c r="BG9" s="525" t="s">
        <v>403</v>
      </c>
      <c r="BH9" s="526"/>
      <c r="BI9" s="523" t="s">
        <v>404</v>
      </c>
      <c r="BJ9" s="524"/>
      <c r="BK9" s="525" t="s">
        <v>403</v>
      </c>
      <c r="BL9" s="526"/>
      <c r="BM9" s="523" t="s">
        <v>404</v>
      </c>
      <c r="BN9" s="524"/>
      <c r="BO9" s="525" t="s">
        <v>403</v>
      </c>
      <c r="BP9" s="526"/>
      <c r="BQ9" s="523" t="s">
        <v>404</v>
      </c>
      <c r="BR9" s="524"/>
      <c r="BS9" s="525" t="s">
        <v>403</v>
      </c>
      <c r="BT9" s="526"/>
      <c r="BU9" s="523" t="s">
        <v>404</v>
      </c>
      <c r="BV9" s="524"/>
      <c r="BW9" s="525" t="s">
        <v>403</v>
      </c>
      <c r="BX9" s="526"/>
      <c r="BY9" s="523" t="s">
        <v>404</v>
      </c>
      <c r="BZ9" s="524"/>
      <c r="CA9" s="525" t="s">
        <v>403</v>
      </c>
      <c r="CB9" s="526"/>
      <c r="CC9" s="523" t="s">
        <v>404</v>
      </c>
      <c r="CD9" s="524"/>
    </row>
    <row r="10" spans="1:82" ht="20.100000000000001" customHeight="1" thickBot="1" x14ac:dyDescent="0.25">
      <c r="A10" s="301"/>
      <c r="B10" s="548"/>
      <c r="C10" s="527"/>
      <c r="D10" s="528"/>
      <c r="E10" s="521" t="str">
        <f>CONCATENATE("(Year ",COVER!$H$9,"  -  Year ", COVER!$H$9-1, ")")</f>
        <v>(Year   -  Year -1)</v>
      </c>
      <c r="F10" s="522"/>
      <c r="G10" s="527"/>
      <c r="H10" s="528"/>
      <c r="I10" s="521" t="str">
        <f>$E$10</f>
        <v>(Year   -  Year -1)</v>
      </c>
      <c r="J10" s="522"/>
      <c r="K10" s="527"/>
      <c r="L10" s="528"/>
      <c r="M10" s="521" t="str">
        <f>$E$10</f>
        <v>(Year   -  Year -1)</v>
      </c>
      <c r="N10" s="522"/>
      <c r="O10" s="527"/>
      <c r="P10" s="528"/>
      <c r="Q10" s="521" t="str">
        <f>$E$10</f>
        <v>(Year   -  Year -1)</v>
      </c>
      <c r="R10" s="522"/>
      <c r="S10" s="527"/>
      <c r="T10" s="528"/>
      <c r="U10" s="521" t="str">
        <f>$E$10</f>
        <v>(Year   -  Year -1)</v>
      </c>
      <c r="V10" s="522"/>
      <c r="W10" s="527"/>
      <c r="X10" s="528"/>
      <c r="Y10" s="521" t="str">
        <f>$E$10</f>
        <v>(Year   -  Year -1)</v>
      </c>
      <c r="Z10" s="522"/>
      <c r="AA10" s="527"/>
      <c r="AB10" s="528"/>
      <c r="AC10" s="521" t="str">
        <f>$E$10</f>
        <v>(Year   -  Year -1)</v>
      </c>
      <c r="AD10" s="522"/>
      <c r="AE10" s="527"/>
      <c r="AF10" s="528"/>
      <c r="AG10" s="521" t="str">
        <f>$E$10</f>
        <v>(Year   -  Year -1)</v>
      </c>
      <c r="AH10" s="522"/>
      <c r="AI10" s="527"/>
      <c r="AJ10" s="528"/>
      <c r="AK10" s="521" t="str">
        <f>$E$10</f>
        <v>(Year   -  Year -1)</v>
      </c>
      <c r="AL10" s="522"/>
      <c r="AM10" s="527"/>
      <c r="AN10" s="528"/>
      <c r="AO10" s="521" t="str">
        <f>$E$10</f>
        <v>(Year   -  Year -1)</v>
      </c>
      <c r="AP10" s="522"/>
      <c r="AQ10" s="527"/>
      <c r="AR10" s="528"/>
      <c r="AS10" s="521" t="str">
        <f>$E$10</f>
        <v>(Year   -  Year -1)</v>
      </c>
      <c r="AT10" s="522"/>
      <c r="AU10" s="527"/>
      <c r="AV10" s="528"/>
      <c r="AW10" s="521" t="str">
        <f>$E$10</f>
        <v>(Year   -  Year -1)</v>
      </c>
      <c r="AX10" s="522"/>
      <c r="AY10" s="527"/>
      <c r="AZ10" s="528"/>
      <c r="BA10" s="521" t="str">
        <f>$E$10</f>
        <v>(Year   -  Year -1)</v>
      </c>
      <c r="BB10" s="522"/>
      <c r="BC10" s="527"/>
      <c r="BD10" s="528"/>
      <c r="BE10" s="521" t="str">
        <f>$E$10</f>
        <v>(Year   -  Year -1)</v>
      </c>
      <c r="BF10" s="522"/>
      <c r="BG10" s="527"/>
      <c r="BH10" s="528"/>
      <c r="BI10" s="521" t="str">
        <f>$E$10</f>
        <v>(Year   -  Year -1)</v>
      </c>
      <c r="BJ10" s="522"/>
      <c r="BK10" s="527"/>
      <c r="BL10" s="528"/>
      <c r="BM10" s="521" t="str">
        <f>$E$10</f>
        <v>(Year   -  Year -1)</v>
      </c>
      <c r="BN10" s="522"/>
      <c r="BO10" s="527"/>
      <c r="BP10" s="528"/>
      <c r="BQ10" s="521" t="str">
        <f>$E$10</f>
        <v>(Year   -  Year -1)</v>
      </c>
      <c r="BR10" s="522"/>
      <c r="BS10" s="527"/>
      <c r="BT10" s="528"/>
      <c r="BU10" s="521" t="str">
        <f>$E$10</f>
        <v>(Year   -  Year -1)</v>
      </c>
      <c r="BV10" s="522"/>
      <c r="BW10" s="527"/>
      <c r="BX10" s="528"/>
      <c r="BY10" s="521" t="str">
        <f>$E$10</f>
        <v>(Year   -  Year -1)</v>
      </c>
      <c r="BZ10" s="522"/>
      <c r="CA10" s="527"/>
      <c r="CB10" s="528"/>
      <c r="CC10" s="521" t="str">
        <f>$E$10</f>
        <v>(Year   -  Year -1)</v>
      </c>
      <c r="CD10" s="522"/>
    </row>
    <row r="11" spans="1:82" ht="20.100000000000001" customHeight="1" thickBot="1" x14ac:dyDescent="0.3">
      <c r="A11" s="302"/>
      <c r="B11" s="511"/>
      <c r="C11" s="307" t="str">
        <f>CONCATENATE("Year ",COVER!$H$9,)</f>
        <v xml:space="preserve">Year </v>
      </c>
      <c r="D11" s="308" t="str">
        <f>CONCATENATE("Year ",COVER!$H$9-1,)</f>
        <v>Year -1</v>
      </c>
      <c r="E11" s="305" t="s">
        <v>309</v>
      </c>
      <c r="F11" s="306" t="s">
        <v>405</v>
      </c>
      <c r="G11" s="307" t="str">
        <f>CONCATENATE("Year ",COVER!$H$9,)</f>
        <v xml:space="preserve">Year </v>
      </c>
      <c r="H11" s="308" t="str">
        <f>CONCATENATE("Year ",COVER!$H$9-1,)</f>
        <v>Year -1</v>
      </c>
      <c r="I11" s="305" t="s">
        <v>309</v>
      </c>
      <c r="J11" s="306" t="s">
        <v>405</v>
      </c>
      <c r="K11" s="307" t="str">
        <f>CONCATENATE("Year ",COVER!$H$9,)</f>
        <v xml:space="preserve">Year </v>
      </c>
      <c r="L11" s="308" t="str">
        <f>CONCATENATE("Year ",COVER!$H$9-1,)</f>
        <v>Year -1</v>
      </c>
      <c r="M11" s="305" t="s">
        <v>309</v>
      </c>
      <c r="N11" s="306" t="s">
        <v>405</v>
      </c>
      <c r="O11" s="307" t="str">
        <f>CONCATENATE("Year ",COVER!$H$9,)</f>
        <v xml:space="preserve">Year </v>
      </c>
      <c r="P11" s="308" t="str">
        <f>CONCATENATE("Year ",COVER!$H$9-1,)</f>
        <v>Year -1</v>
      </c>
      <c r="Q11" s="305" t="s">
        <v>309</v>
      </c>
      <c r="R11" s="306" t="s">
        <v>405</v>
      </c>
      <c r="S11" s="303" t="str">
        <f>$C$11</f>
        <v xml:space="preserve">Year </v>
      </c>
      <c r="T11" s="304" t="str">
        <f>$D$11</f>
        <v>Year -1</v>
      </c>
      <c r="U11" s="305" t="s">
        <v>309</v>
      </c>
      <c r="V11" s="312" t="s">
        <v>405</v>
      </c>
      <c r="W11" s="303" t="str">
        <f>$C$11</f>
        <v xml:space="preserve">Year </v>
      </c>
      <c r="X11" s="304" t="str">
        <f>$D$11</f>
        <v>Year -1</v>
      </c>
      <c r="Y11" s="305" t="s">
        <v>309</v>
      </c>
      <c r="Z11" s="312" t="s">
        <v>405</v>
      </c>
      <c r="AA11" s="303" t="str">
        <f>$C$11</f>
        <v xml:space="preserve">Year </v>
      </c>
      <c r="AB11" s="304" t="str">
        <f>$D$11</f>
        <v>Year -1</v>
      </c>
      <c r="AC11" s="305" t="s">
        <v>309</v>
      </c>
      <c r="AD11" s="312" t="s">
        <v>405</v>
      </c>
      <c r="AE11" s="303" t="str">
        <f>$C$11</f>
        <v xml:space="preserve">Year </v>
      </c>
      <c r="AF11" s="304" t="str">
        <f>$D$11</f>
        <v>Year -1</v>
      </c>
      <c r="AG11" s="305" t="s">
        <v>309</v>
      </c>
      <c r="AH11" s="312" t="s">
        <v>405</v>
      </c>
      <c r="AI11" s="303" t="str">
        <f>$C$11</f>
        <v xml:space="preserve">Year </v>
      </c>
      <c r="AJ11" s="304" t="str">
        <f>$D$11</f>
        <v>Year -1</v>
      </c>
      <c r="AK11" s="305" t="s">
        <v>309</v>
      </c>
      <c r="AL11" s="312" t="s">
        <v>405</v>
      </c>
      <c r="AM11" s="303" t="str">
        <f>$C$11</f>
        <v xml:space="preserve">Year </v>
      </c>
      <c r="AN11" s="304" t="str">
        <f>$D$11</f>
        <v>Year -1</v>
      </c>
      <c r="AO11" s="305" t="s">
        <v>309</v>
      </c>
      <c r="AP11" s="312" t="s">
        <v>405</v>
      </c>
      <c r="AQ11" s="303" t="str">
        <f>$C$11</f>
        <v xml:space="preserve">Year </v>
      </c>
      <c r="AR11" s="304" t="str">
        <f>$D$11</f>
        <v>Year -1</v>
      </c>
      <c r="AS11" s="305" t="s">
        <v>309</v>
      </c>
      <c r="AT11" s="312" t="s">
        <v>405</v>
      </c>
      <c r="AU11" s="303" t="str">
        <f>$C$11</f>
        <v xml:space="preserve">Year </v>
      </c>
      <c r="AV11" s="304" t="str">
        <f>$D$11</f>
        <v>Year -1</v>
      </c>
      <c r="AW11" s="305" t="s">
        <v>309</v>
      </c>
      <c r="AX11" s="312" t="s">
        <v>405</v>
      </c>
      <c r="AY11" s="303" t="str">
        <f>$C$11</f>
        <v xml:space="preserve">Year </v>
      </c>
      <c r="AZ11" s="304" t="str">
        <f>$D$11</f>
        <v>Year -1</v>
      </c>
      <c r="BA11" s="305" t="s">
        <v>309</v>
      </c>
      <c r="BB11" s="312" t="s">
        <v>405</v>
      </c>
      <c r="BC11" s="303" t="str">
        <f>$C$11</f>
        <v xml:space="preserve">Year </v>
      </c>
      <c r="BD11" s="304" t="str">
        <f>$D$11</f>
        <v>Year -1</v>
      </c>
      <c r="BE11" s="305" t="s">
        <v>309</v>
      </c>
      <c r="BF11" s="312" t="s">
        <v>405</v>
      </c>
      <c r="BG11" s="303" t="str">
        <f>$C$11</f>
        <v xml:space="preserve">Year </v>
      </c>
      <c r="BH11" s="304" t="str">
        <f>$D$11</f>
        <v>Year -1</v>
      </c>
      <c r="BI11" s="305" t="s">
        <v>309</v>
      </c>
      <c r="BJ11" s="312" t="s">
        <v>405</v>
      </c>
      <c r="BK11" s="303" t="str">
        <f>$C$11</f>
        <v xml:space="preserve">Year </v>
      </c>
      <c r="BL11" s="304" t="str">
        <f>$D$11</f>
        <v>Year -1</v>
      </c>
      <c r="BM11" s="305" t="s">
        <v>309</v>
      </c>
      <c r="BN11" s="312" t="s">
        <v>405</v>
      </c>
      <c r="BO11" s="303" t="str">
        <f>$C$11</f>
        <v xml:space="preserve">Year </v>
      </c>
      <c r="BP11" s="304" t="str">
        <f>$D$11</f>
        <v>Year -1</v>
      </c>
      <c r="BQ11" s="305" t="s">
        <v>309</v>
      </c>
      <c r="BR11" s="312" t="s">
        <v>405</v>
      </c>
      <c r="BS11" s="303" t="str">
        <f>$C$11</f>
        <v xml:space="preserve">Year </v>
      </c>
      <c r="BT11" s="304" t="str">
        <f>$D$11</f>
        <v>Year -1</v>
      </c>
      <c r="BU11" s="305" t="s">
        <v>309</v>
      </c>
      <c r="BV11" s="312" t="s">
        <v>405</v>
      </c>
      <c r="BW11" s="303" t="str">
        <f>$C$11</f>
        <v xml:space="preserve">Year </v>
      </c>
      <c r="BX11" s="304" t="str">
        <f>$D$11</f>
        <v>Year -1</v>
      </c>
      <c r="BY11" s="305" t="s">
        <v>309</v>
      </c>
      <c r="BZ11" s="312" t="s">
        <v>405</v>
      </c>
      <c r="CA11" s="303" t="str">
        <f>$C$11</f>
        <v xml:space="preserve">Year </v>
      </c>
      <c r="CB11" s="304" t="str">
        <f>$D$11</f>
        <v>Year -1</v>
      </c>
      <c r="CC11" s="305" t="s">
        <v>309</v>
      </c>
      <c r="CD11" s="312" t="s">
        <v>405</v>
      </c>
    </row>
    <row r="12" spans="1:82" ht="20.100000000000001" customHeight="1" thickTop="1" x14ac:dyDescent="0.2">
      <c r="A12" s="163">
        <v>1</v>
      </c>
      <c r="B12" s="16" t="s">
        <v>173</v>
      </c>
      <c r="C12" s="343">
        <f>'SCH B2 &amp; B3'!C12</f>
        <v>0</v>
      </c>
      <c r="D12" s="343">
        <f>'SCH B2 &amp; B3 (prior yr)'!C12</f>
        <v>0</v>
      </c>
      <c r="E12" s="344">
        <f>C12-D12</f>
        <v>0</v>
      </c>
      <c r="F12" s="309" t="str">
        <f>IF(D12&lt;&gt;0,E12/D12,"")</f>
        <v/>
      </c>
      <c r="G12" s="343">
        <f>'SCH B2 &amp; B3'!D12</f>
        <v>0</v>
      </c>
      <c r="H12" s="343">
        <f>'SCH B2 &amp; B3 (prior yr)'!D12</f>
        <v>0</v>
      </c>
      <c r="I12" s="344">
        <f>G12-H12</f>
        <v>0</v>
      </c>
      <c r="J12" s="309" t="str">
        <f>IF(H12&lt;&gt;0,I12/H12,"")</f>
        <v/>
      </c>
      <c r="K12" s="343">
        <f>'SCH B2 &amp; B3'!E12</f>
        <v>0</v>
      </c>
      <c r="L12" s="343">
        <f>'SCH B2 &amp; B3 (prior yr)'!E12</f>
        <v>0</v>
      </c>
      <c r="M12" s="344">
        <f>K12-L12</f>
        <v>0</v>
      </c>
      <c r="N12" s="309" t="str">
        <f>IF(L12&lt;&gt;0,M12/L12,"")</f>
        <v/>
      </c>
      <c r="O12" s="343">
        <f>'SCH B2 &amp; B3'!F12</f>
        <v>0</v>
      </c>
      <c r="P12" s="343">
        <f>'SCH B2 &amp; B3 (prior yr)'!F12</f>
        <v>0</v>
      </c>
      <c r="Q12" s="344">
        <f>O12-P12</f>
        <v>0</v>
      </c>
      <c r="R12" s="309" t="str">
        <f>IF(P12&lt;&gt;0,Q12/P12,"")</f>
        <v/>
      </c>
      <c r="S12" s="343">
        <f>'SCH B2 &amp; B3'!G12</f>
        <v>0</v>
      </c>
      <c r="T12" s="343">
        <f>'SCH B2 &amp; B3 (prior yr)'!G12</f>
        <v>0</v>
      </c>
      <c r="U12" s="344">
        <f>S12-T12</f>
        <v>0</v>
      </c>
      <c r="V12" s="309" t="str">
        <f>IF(T12&lt;&gt;0,U12/T12,"")</f>
        <v/>
      </c>
      <c r="W12" s="343">
        <f>'SCH B2 &amp; B3'!H12</f>
        <v>0</v>
      </c>
      <c r="X12" s="343">
        <f>'SCH B2 &amp; B3 (prior yr)'!H12</f>
        <v>0</v>
      </c>
      <c r="Y12" s="344">
        <f>W12-X12</f>
        <v>0</v>
      </c>
      <c r="Z12" s="309" t="str">
        <f>IF(X12&lt;&gt;0,Y12/X12,"")</f>
        <v/>
      </c>
      <c r="AA12" s="343">
        <f>'SCH B2 &amp; B3'!I12</f>
        <v>0</v>
      </c>
      <c r="AB12" s="343">
        <f>'SCH B2 &amp; B3 (prior yr)'!I12</f>
        <v>0</v>
      </c>
      <c r="AC12" s="344">
        <f>AA12-AB12</f>
        <v>0</v>
      </c>
      <c r="AD12" s="309" t="str">
        <f>IF(AB12&lt;&gt;0,AC12/AB12,"")</f>
        <v/>
      </c>
      <c r="AE12" s="343">
        <f>'SCH B2 &amp; B3'!J12</f>
        <v>0</v>
      </c>
      <c r="AF12" s="343">
        <f>'SCH B2 &amp; B3 (prior yr)'!J12</f>
        <v>0</v>
      </c>
      <c r="AG12" s="344">
        <f>AE12-AF12</f>
        <v>0</v>
      </c>
      <c r="AH12" s="309" t="str">
        <f>IF(AF12&lt;&gt;0,AG12/AF12,"")</f>
        <v/>
      </c>
      <c r="AI12" s="343">
        <f>'SCH B2 &amp; B3'!K12</f>
        <v>0</v>
      </c>
      <c r="AJ12" s="343">
        <f>'SCH B2 &amp; B3 (prior yr)'!K12</f>
        <v>0</v>
      </c>
      <c r="AK12" s="344">
        <f>AI12-AJ12</f>
        <v>0</v>
      </c>
      <c r="AL12" s="309" t="str">
        <f>IF(AJ12&lt;&gt;0,AK12/AJ12,"")</f>
        <v/>
      </c>
      <c r="AM12" s="343">
        <f>'SCH B2 &amp; B3'!L12</f>
        <v>0</v>
      </c>
      <c r="AN12" s="343">
        <f>'SCH B2 &amp; B3 (prior yr)'!L12</f>
        <v>0</v>
      </c>
      <c r="AO12" s="344">
        <f>AM12-AN12</f>
        <v>0</v>
      </c>
      <c r="AP12" s="309" t="str">
        <f>IF(AN12&lt;&gt;0,AO12/AN12,"")</f>
        <v/>
      </c>
      <c r="AQ12" s="343">
        <f>'SCH B2 &amp; B3'!M12</f>
        <v>0</v>
      </c>
      <c r="AR12" s="343">
        <f>'SCH B2 &amp; B3 (prior yr)'!M12</f>
        <v>0</v>
      </c>
      <c r="AS12" s="344">
        <f>AQ12-AR12</f>
        <v>0</v>
      </c>
      <c r="AT12" s="309" t="str">
        <f>IF(AR12&lt;&gt;0,AS12/AR12,"")</f>
        <v/>
      </c>
      <c r="AU12" s="343">
        <f>'SCH B2 &amp; B3'!N12</f>
        <v>0</v>
      </c>
      <c r="AV12" s="343">
        <f>'SCH B2 &amp; B3 (prior yr)'!N12</f>
        <v>0</v>
      </c>
      <c r="AW12" s="344">
        <f>AU12-AV12</f>
        <v>0</v>
      </c>
      <c r="AX12" s="309" t="str">
        <f>IF(AV12&lt;&gt;0,AW12/AV12,"")</f>
        <v/>
      </c>
      <c r="AY12" s="343">
        <f>'SCH B2 &amp; B3'!O12</f>
        <v>0</v>
      </c>
      <c r="AZ12" s="343">
        <f>'SCH B2 &amp; B3 (prior yr)'!O12</f>
        <v>0</v>
      </c>
      <c r="BA12" s="344">
        <f>AY12-AZ12</f>
        <v>0</v>
      </c>
      <c r="BB12" s="309" t="str">
        <f>IF(AZ12&lt;&gt;0,BA12/AZ12,"")</f>
        <v/>
      </c>
      <c r="BC12" s="353">
        <f>AQ12+AU12+AY12</f>
        <v>0</v>
      </c>
      <c r="BD12" s="353">
        <f>AR12+AV12+AZ12</f>
        <v>0</v>
      </c>
      <c r="BE12" s="353">
        <f>BC12-BD12</f>
        <v>0</v>
      </c>
      <c r="BF12" s="354" t="str">
        <f>IF(BD12&lt;&gt;0,BE12/BD12,"")</f>
        <v/>
      </c>
      <c r="BG12" s="343">
        <f>'SCH B2 &amp; B3'!P12</f>
        <v>0</v>
      </c>
      <c r="BH12" s="343">
        <f>'SCH B2 &amp; B3 (prior yr)'!P12</f>
        <v>0</v>
      </c>
      <c r="BI12" s="344">
        <f>BG12-BH12</f>
        <v>0</v>
      </c>
      <c r="BJ12" s="309" t="str">
        <f>IF(BH12&lt;&gt;0,BI12/BH12,"")</f>
        <v/>
      </c>
      <c r="BK12" s="343">
        <f>'SCH B2 &amp; B3'!Q12</f>
        <v>0</v>
      </c>
      <c r="BL12" s="343">
        <f>'SCH B2 &amp; B3 (prior yr)'!Q12</f>
        <v>0</v>
      </c>
      <c r="BM12" s="344">
        <f>BK12-BL12</f>
        <v>0</v>
      </c>
      <c r="BN12" s="309" t="str">
        <f>IF(BL12&lt;&gt;0,BM12/BL12,"")</f>
        <v/>
      </c>
      <c r="BO12" s="343">
        <f>'SCH B2 &amp; B3'!R12</f>
        <v>0</v>
      </c>
      <c r="BP12" s="343">
        <f>'SCH B2 &amp; B3 (prior yr)'!R12</f>
        <v>0</v>
      </c>
      <c r="BQ12" s="344">
        <f>BO12-BP12</f>
        <v>0</v>
      </c>
      <c r="BR12" s="309" t="str">
        <f>IF(BP12&lt;&gt;0,BQ12/BP12,"")</f>
        <v/>
      </c>
      <c r="BS12" s="343">
        <f>'SCH B2 &amp; B3'!S12</f>
        <v>0</v>
      </c>
      <c r="BT12" s="343">
        <f>'SCH B2 &amp; B3 (prior yr)'!S12</f>
        <v>0</v>
      </c>
      <c r="BU12" s="344">
        <f>BS12-BT12</f>
        <v>0</v>
      </c>
      <c r="BV12" s="309" t="str">
        <f>IF(BT12&lt;&gt;0,BU12/BT12,"")</f>
        <v/>
      </c>
      <c r="BW12" s="343">
        <f>'SCH B2 &amp; B3'!T12</f>
        <v>0</v>
      </c>
      <c r="BX12" s="343">
        <f>'SCH B2 &amp; B3 (prior yr)'!T12</f>
        <v>0</v>
      </c>
      <c r="BY12" s="344">
        <f>BW12-BX12</f>
        <v>0</v>
      </c>
      <c r="BZ12" s="309" t="str">
        <f>IF(BX12&lt;&gt;0,BY12/BX12,"")</f>
        <v/>
      </c>
      <c r="CA12" s="311">
        <f>C12+G12+K12+O12+S12+W12+AA12+AE12+AI12+AM12+AQ12+AU12+AY12+BG12+BK12+BO12+BS12+BW12</f>
        <v>0</v>
      </c>
      <c r="CB12" s="311">
        <f>D12+H12+L12+P12+T12+X12+AB12+AF12+AJ12+AN12+AR12+AV12+AZ12+BH12+BL12+BP12+BT12+BX12</f>
        <v>0</v>
      </c>
      <c r="CC12" s="344">
        <f>CA12-CB12</f>
        <v>0</v>
      </c>
      <c r="CD12" s="309" t="str">
        <f>IF(CB12&lt;&gt;0,CC12/CB12,"")</f>
        <v/>
      </c>
    </row>
    <row r="13" spans="1:82" ht="20.100000000000001" customHeight="1" x14ac:dyDescent="0.2">
      <c r="A13" s="66">
        <v>2</v>
      </c>
      <c r="B13" s="63" t="s">
        <v>174</v>
      </c>
      <c r="C13" s="343">
        <f>'SCH B2 &amp; B3'!C13</f>
        <v>0</v>
      </c>
      <c r="D13" s="343">
        <f>'SCH B2 &amp; B3 (prior yr)'!C13</f>
        <v>0</v>
      </c>
      <c r="E13" s="344">
        <f t="shared" ref="E13:E61" si="0">C13-D13</f>
        <v>0</v>
      </c>
      <c r="F13" s="309" t="str">
        <f t="shared" ref="F13:F61" si="1">IF(D13&lt;&gt;0,E13/D13,"")</f>
        <v/>
      </c>
      <c r="G13" s="343">
        <f>'SCH B2 &amp; B3'!D13</f>
        <v>0</v>
      </c>
      <c r="H13" s="343">
        <f>'SCH B2 &amp; B3 (prior yr)'!D13</f>
        <v>0</v>
      </c>
      <c r="I13" s="344">
        <f t="shared" ref="I13:I61" si="2">G13-H13</f>
        <v>0</v>
      </c>
      <c r="J13" s="309" t="str">
        <f t="shared" ref="J13:J61" si="3">IF(H13&lt;&gt;0,I13/H13,"")</f>
        <v/>
      </c>
      <c r="K13" s="343">
        <f>'SCH B2 &amp; B3'!E13</f>
        <v>0</v>
      </c>
      <c r="L13" s="343">
        <f>'SCH B2 &amp; B3 (prior yr)'!E13</f>
        <v>0</v>
      </c>
      <c r="M13" s="344">
        <f t="shared" ref="M13:M61" si="4">K13-L13</f>
        <v>0</v>
      </c>
      <c r="N13" s="309" t="str">
        <f t="shared" ref="N13:N61" si="5">IF(L13&lt;&gt;0,M13/L13,"")</f>
        <v/>
      </c>
      <c r="O13" s="343"/>
      <c r="P13" s="343">
        <f>'SCH B2 &amp; B3 (prior yr)'!F13</f>
        <v>0</v>
      </c>
      <c r="Q13" s="344">
        <f t="shared" ref="Q13:Q61" si="6">O13-P13</f>
        <v>0</v>
      </c>
      <c r="R13" s="309" t="str">
        <f t="shared" ref="R13:R61" si="7">IF(P13&lt;&gt;0,Q13/P13,"")</f>
        <v/>
      </c>
      <c r="S13" s="343"/>
      <c r="T13" s="343">
        <f>'SCH B2 &amp; B3 (prior yr)'!G13</f>
        <v>0</v>
      </c>
      <c r="U13" s="344">
        <f t="shared" ref="U13:U61" si="8">S13-T13</f>
        <v>0</v>
      </c>
      <c r="V13" s="309" t="str">
        <f t="shared" ref="V13:V61" si="9">IF(T13&lt;&gt;0,U13/T13,"")</f>
        <v/>
      </c>
      <c r="W13" s="343">
        <f>'SCH B2 &amp; B3'!N13</f>
        <v>0</v>
      </c>
      <c r="X13" s="343">
        <f>'SCH B2 &amp; B3 (prior yr)'!H13</f>
        <v>0</v>
      </c>
      <c r="Y13" s="344">
        <f t="shared" ref="Y13:Y61" si="10">W13-X13</f>
        <v>0</v>
      </c>
      <c r="Z13" s="309" t="str">
        <f t="shared" ref="Z13:Z61" si="11">IF(X13&lt;&gt;0,Y13/X13,"")</f>
        <v/>
      </c>
      <c r="AA13" s="343">
        <f>'SCH B2 &amp; B3'!I13</f>
        <v>0</v>
      </c>
      <c r="AB13" s="343">
        <f>'SCH B2 &amp; B3 (prior yr)'!I13</f>
        <v>0</v>
      </c>
      <c r="AC13" s="344">
        <f t="shared" ref="AC13:AC61" si="12">AA13-AB13</f>
        <v>0</v>
      </c>
      <c r="AD13" s="309" t="str">
        <f t="shared" ref="AD13:AD61" si="13">IF(AB13&lt;&gt;0,AC13/AB13,"")</f>
        <v/>
      </c>
      <c r="AE13" s="343">
        <f>'SCH B2 &amp; B3'!J13</f>
        <v>0</v>
      </c>
      <c r="AF13" s="343">
        <f>'SCH B2 &amp; B3 (prior yr)'!J13</f>
        <v>0</v>
      </c>
      <c r="AG13" s="344">
        <f t="shared" ref="AG13:AG61" si="14">AE13-AF13</f>
        <v>0</v>
      </c>
      <c r="AH13" s="309" t="str">
        <f t="shared" ref="AH13:AH61" si="15">IF(AF13&lt;&gt;0,AG13/AF13,"")</f>
        <v/>
      </c>
      <c r="AI13" s="343">
        <f>'SCH B2 &amp; B3'!K13</f>
        <v>0</v>
      </c>
      <c r="AJ13" s="343">
        <f>'SCH B2 &amp; B3 (prior yr)'!K13</f>
        <v>0</v>
      </c>
      <c r="AK13" s="344">
        <f t="shared" ref="AK13:AK61" si="16">AI13-AJ13</f>
        <v>0</v>
      </c>
      <c r="AL13" s="309" t="str">
        <f t="shared" ref="AL13:AL61" si="17">IF(AJ13&lt;&gt;0,AK13/AJ13,"")</f>
        <v/>
      </c>
      <c r="AM13" s="343">
        <f>'SCH B2 &amp; B3'!L13</f>
        <v>0</v>
      </c>
      <c r="AN13" s="343">
        <f>'SCH B2 &amp; B3 (prior yr)'!L13</f>
        <v>0</v>
      </c>
      <c r="AO13" s="344">
        <f t="shared" ref="AO13:AO61" si="18">AM13-AN13</f>
        <v>0</v>
      </c>
      <c r="AP13" s="309" t="str">
        <f t="shared" ref="AP13:AP61" si="19">IF(AN13&lt;&gt;0,AO13/AN13,"")</f>
        <v/>
      </c>
      <c r="AQ13" s="343">
        <f>'SCH B2 &amp; B3'!M13</f>
        <v>0</v>
      </c>
      <c r="AR13" s="343">
        <f>'SCH B2 &amp; B3 (prior yr)'!M13</f>
        <v>0</v>
      </c>
      <c r="AS13" s="344">
        <f t="shared" ref="AS13:AS61" si="20">AQ13-AR13</f>
        <v>0</v>
      </c>
      <c r="AT13" s="309" t="str">
        <f t="shared" ref="AT13:AT61" si="21">IF(AR13&lt;&gt;0,AS13/AR13,"")</f>
        <v/>
      </c>
      <c r="AU13" s="343">
        <f>'SCH B2 &amp; B3'!N13</f>
        <v>0</v>
      </c>
      <c r="AV13" s="343">
        <f>'SCH B2 &amp; B3 (prior yr)'!N13</f>
        <v>0</v>
      </c>
      <c r="AW13" s="344">
        <f t="shared" ref="AW13:AW61" si="22">AU13-AV13</f>
        <v>0</v>
      </c>
      <c r="AX13" s="309" t="str">
        <f t="shared" ref="AX13:AX61" si="23">IF(AV13&lt;&gt;0,AW13/AV13,"")</f>
        <v/>
      </c>
      <c r="AY13" s="343">
        <f>'SCH B2 &amp; B3'!O13</f>
        <v>0</v>
      </c>
      <c r="AZ13" s="343">
        <f>'SCH B2 &amp; B3 (prior yr)'!O13</f>
        <v>0</v>
      </c>
      <c r="BA13" s="344">
        <f t="shared" ref="BA13:BA61" si="24">AY13-AZ13</f>
        <v>0</v>
      </c>
      <c r="BB13" s="309" t="str">
        <f t="shared" ref="BB13:BB61" si="25">IF(AZ13&lt;&gt;0,BA13/AZ13,"")</f>
        <v/>
      </c>
      <c r="BC13" s="345">
        <f t="shared" ref="BC13:BC60" si="26">AQ13+AU13+AY13</f>
        <v>0</v>
      </c>
      <c r="BD13" s="345">
        <f>AR13+AV13+AZ13</f>
        <v>0</v>
      </c>
      <c r="BE13" s="345">
        <f>BC13-BD13</f>
        <v>0</v>
      </c>
      <c r="BF13" s="309" t="str">
        <f>IF(BD13&lt;&gt;0,BE13/BD13,"")</f>
        <v/>
      </c>
      <c r="BG13" s="343">
        <f>'SCH B2 &amp; B3'!P13</f>
        <v>0</v>
      </c>
      <c r="BH13" s="343">
        <f>'SCH B2 &amp; B3 (prior yr)'!P13</f>
        <v>0</v>
      </c>
      <c r="BI13" s="344">
        <f t="shared" ref="BI13:BI61" si="27">BG13-BH13</f>
        <v>0</v>
      </c>
      <c r="BJ13" s="309" t="str">
        <f t="shared" ref="BJ13:BJ61" si="28">IF(BH13&lt;&gt;0,BI13/BH13,"")</f>
        <v/>
      </c>
      <c r="BK13" s="343">
        <f>'SCH B2 &amp; B3'!Q13</f>
        <v>0</v>
      </c>
      <c r="BL13" s="343">
        <f>'SCH B2 &amp; B3 (prior yr)'!Q13</f>
        <v>0</v>
      </c>
      <c r="BM13" s="344">
        <f t="shared" ref="BM13:BM61" si="29">BK13-BL13</f>
        <v>0</v>
      </c>
      <c r="BN13" s="309" t="str">
        <f t="shared" ref="BN13:BN61" si="30">IF(BL13&lt;&gt;0,BM13/BL13,"")</f>
        <v/>
      </c>
      <c r="BO13" s="343">
        <f>'SCH B2 &amp; B3'!R13</f>
        <v>0</v>
      </c>
      <c r="BP13" s="343">
        <f>'SCH B2 &amp; B3 (prior yr)'!R13</f>
        <v>0</v>
      </c>
      <c r="BQ13" s="344">
        <f t="shared" ref="BQ13:BQ61" si="31">BO13-BP13</f>
        <v>0</v>
      </c>
      <c r="BR13" s="309" t="str">
        <f t="shared" ref="BR13:BR61" si="32">IF(BP13&lt;&gt;0,BQ13/BP13,"")</f>
        <v/>
      </c>
      <c r="BS13" s="343">
        <f>'SCH B2 &amp; B3'!S13</f>
        <v>0</v>
      </c>
      <c r="BT13" s="343">
        <f>'SCH B2 &amp; B3 (prior yr)'!S13</f>
        <v>0</v>
      </c>
      <c r="BU13" s="344">
        <f t="shared" ref="BU13:BU61" si="33">BS13-BT13</f>
        <v>0</v>
      </c>
      <c r="BV13" s="309" t="str">
        <f t="shared" ref="BV13:BV61" si="34">IF(BT13&lt;&gt;0,BU13/BT13,"")</f>
        <v/>
      </c>
      <c r="BW13" s="343">
        <f>'SCH B2 &amp; B3'!T13</f>
        <v>0</v>
      </c>
      <c r="BX13" s="343">
        <f>'SCH B2 &amp; B3 (prior yr)'!T13</f>
        <v>0</v>
      </c>
      <c r="BY13" s="344">
        <f t="shared" ref="BY13:BY61" si="35">BW13-BX13</f>
        <v>0</v>
      </c>
      <c r="BZ13" s="309" t="str">
        <f t="shared" ref="BZ13:BZ61" si="36">IF(BX13&lt;&gt;0,BY13/BX13,"")</f>
        <v/>
      </c>
      <c r="CA13" s="311">
        <f t="shared" ref="CA13:CA60" si="37">C13+G13+K13+O13+S13+W13+AA13+AE13+AI13+AM13+AQ13+AU13+AY13+BG13+BK13+BO13+BS13+BW13</f>
        <v>0</v>
      </c>
      <c r="CB13" s="311">
        <f t="shared" ref="CB13:CB60" si="38">D13+H13+L13+P13+T13+X13+AB13+AF13+AJ13+AN13+AR13+AV13+AZ13+BH13+BL13+BP13+BT13+BX13</f>
        <v>0</v>
      </c>
      <c r="CC13" s="344">
        <f t="shared" ref="CC13:CC61" si="39">CA13-CB13</f>
        <v>0</v>
      </c>
      <c r="CD13" s="309" t="str">
        <f t="shared" ref="CD13:CD61" si="40">IF(CB13&lt;&gt;0,CC13/CB13,"")</f>
        <v/>
      </c>
    </row>
    <row r="14" spans="1:82" ht="20.100000000000001" customHeight="1" x14ac:dyDescent="0.2">
      <c r="A14" s="66">
        <v>3</v>
      </c>
      <c r="B14" s="63" t="s">
        <v>172</v>
      </c>
      <c r="C14" s="343">
        <f>'SCH B2 &amp; B3'!C14</f>
        <v>0</v>
      </c>
      <c r="D14" s="343">
        <f>'SCH B2 &amp; B3 (prior yr)'!C14</f>
        <v>0</v>
      </c>
      <c r="E14" s="344">
        <f t="shared" si="0"/>
        <v>0</v>
      </c>
      <c r="F14" s="309" t="str">
        <f t="shared" si="1"/>
        <v/>
      </c>
      <c r="G14" s="343">
        <f>'SCH B2 &amp; B3'!D14</f>
        <v>0</v>
      </c>
      <c r="H14" s="343">
        <f>'SCH B2 &amp; B3 (prior yr)'!D14</f>
        <v>0</v>
      </c>
      <c r="I14" s="344">
        <f t="shared" si="2"/>
        <v>0</v>
      </c>
      <c r="J14" s="309" t="str">
        <f t="shared" si="3"/>
        <v/>
      </c>
      <c r="K14" s="343">
        <f>'SCH B2 &amp; B3'!E14</f>
        <v>0</v>
      </c>
      <c r="L14" s="343">
        <f>'SCH B2 &amp; B3 (prior yr)'!E14</f>
        <v>0</v>
      </c>
      <c r="M14" s="344">
        <f t="shared" si="4"/>
        <v>0</v>
      </c>
      <c r="N14" s="309" t="str">
        <f t="shared" si="5"/>
        <v/>
      </c>
      <c r="O14" s="343">
        <f>'SCH B2 &amp; B3'!F14</f>
        <v>0</v>
      </c>
      <c r="P14" s="343">
        <f>'SCH B2 &amp; B3 (prior yr)'!F14</f>
        <v>0</v>
      </c>
      <c r="Q14" s="344">
        <f t="shared" si="6"/>
        <v>0</v>
      </c>
      <c r="R14" s="309" t="str">
        <f t="shared" si="7"/>
        <v/>
      </c>
      <c r="S14" s="343">
        <f>'SCH B2 &amp; B3'!G14</f>
        <v>0</v>
      </c>
      <c r="T14" s="343">
        <f>'SCH B2 &amp; B3 (prior yr)'!G14</f>
        <v>0</v>
      </c>
      <c r="U14" s="344">
        <f t="shared" si="8"/>
        <v>0</v>
      </c>
      <c r="V14" s="309" t="str">
        <f t="shared" si="9"/>
        <v/>
      </c>
      <c r="W14" s="343">
        <f>'SCH B2 &amp; B3'!H14</f>
        <v>0</v>
      </c>
      <c r="X14" s="343">
        <f>'SCH B2 &amp; B3 (prior yr)'!H14</f>
        <v>0</v>
      </c>
      <c r="Y14" s="344">
        <f t="shared" si="10"/>
        <v>0</v>
      </c>
      <c r="Z14" s="309" t="str">
        <f t="shared" si="11"/>
        <v/>
      </c>
      <c r="AA14" s="343">
        <f>'SCH B2 &amp; B3'!I14</f>
        <v>0</v>
      </c>
      <c r="AB14" s="343">
        <f>'SCH B2 &amp; B3 (prior yr)'!I14</f>
        <v>0</v>
      </c>
      <c r="AC14" s="344">
        <f t="shared" si="12"/>
        <v>0</v>
      </c>
      <c r="AD14" s="309" t="str">
        <f t="shared" si="13"/>
        <v/>
      </c>
      <c r="AE14" s="343">
        <f>'SCH B2 &amp; B3'!J14</f>
        <v>0</v>
      </c>
      <c r="AF14" s="343">
        <f>'SCH B2 &amp; B3 (prior yr)'!J14</f>
        <v>0</v>
      </c>
      <c r="AG14" s="344">
        <f t="shared" si="14"/>
        <v>0</v>
      </c>
      <c r="AH14" s="309" t="str">
        <f t="shared" si="15"/>
        <v/>
      </c>
      <c r="AI14" s="343">
        <f>'SCH B2 &amp; B3'!K14</f>
        <v>0</v>
      </c>
      <c r="AJ14" s="343">
        <f>'SCH B2 &amp; B3 (prior yr)'!K14</f>
        <v>0</v>
      </c>
      <c r="AK14" s="344">
        <f t="shared" si="16"/>
        <v>0</v>
      </c>
      <c r="AL14" s="309" t="str">
        <f t="shared" si="17"/>
        <v/>
      </c>
      <c r="AM14" s="343">
        <f>'SCH B2 &amp; B3'!L14</f>
        <v>0</v>
      </c>
      <c r="AN14" s="343">
        <f>'SCH B2 &amp; B3 (prior yr)'!L14</f>
        <v>0</v>
      </c>
      <c r="AO14" s="344">
        <f t="shared" si="18"/>
        <v>0</v>
      </c>
      <c r="AP14" s="309" t="str">
        <f t="shared" si="19"/>
        <v/>
      </c>
      <c r="AQ14" s="343">
        <f>'SCH B2 &amp; B3'!M14</f>
        <v>0</v>
      </c>
      <c r="AR14" s="343">
        <f>'SCH B2 &amp; B3 (prior yr)'!M14</f>
        <v>0</v>
      </c>
      <c r="AS14" s="344">
        <f t="shared" si="20"/>
        <v>0</v>
      </c>
      <c r="AT14" s="309" t="str">
        <f t="shared" si="21"/>
        <v/>
      </c>
      <c r="AU14" s="343">
        <f>'SCH B2 &amp; B3'!N14</f>
        <v>0</v>
      </c>
      <c r="AV14" s="343">
        <f>'SCH B2 &amp; B3 (prior yr)'!N14</f>
        <v>0</v>
      </c>
      <c r="AW14" s="344">
        <f t="shared" si="22"/>
        <v>0</v>
      </c>
      <c r="AX14" s="309" t="str">
        <f t="shared" si="23"/>
        <v/>
      </c>
      <c r="AY14" s="343">
        <f>'SCH B2 &amp; B3'!O14</f>
        <v>0</v>
      </c>
      <c r="AZ14" s="343">
        <f>'SCH B2 &amp; B3 (prior yr)'!O14</f>
        <v>0</v>
      </c>
      <c r="BA14" s="344">
        <f t="shared" si="24"/>
        <v>0</v>
      </c>
      <c r="BB14" s="309" t="str">
        <f t="shared" si="25"/>
        <v/>
      </c>
      <c r="BC14" s="345">
        <f t="shared" si="26"/>
        <v>0</v>
      </c>
      <c r="BD14" s="345">
        <f t="shared" ref="BD14:BD60" si="41">AR14+AV14+AZ14</f>
        <v>0</v>
      </c>
      <c r="BE14" s="345">
        <f t="shared" ref="BE14:BE60" si="42">BC14-BD14</f>
        <v>0</v>
      </c>
      <c r="BF14" s="309" t="str">
        <f t="shared" ref="BF14:BF60" si="43">IF(BD14&lt;&gt;0,BE14/BD14,"")</f>
        <v/>
      </c>
      <c r="BG14" s="343">
        <f>'SCH B2 &amp; B3'!P14</f>
        <v>0</v>
      </c>
      <c r="BH14" s="343">
        <f>'SCH B2 &amp; B3 (prior yr)'!P14</f>
        <v>0</v>
      </c>
      <c r="BI14" s="344">
        <f t="shared" si="27"/>
        <v>0</v>
      </c>
      <c r="BJ14" s="309" t="str">
        <f t="shared" si="28"/>
        <v/>
      </c>
      <c r="BK14" s="343">
        <f>'SCH B2 &amp; B3'!Q14</f>
        <v>0</v>
      </c>
      <c r="BL14" s="343">
        <f>'SCH B2 &amp; B3 (prior yr)'!Q14</f>
        <v>0</v>
      </c>
      <c r="BM14" s="344">
        <f t="shared" si="29"/>
        <v>0</v>
      </c>
      <c r="BN14" s="309" t="str">
        <f t="shared" si="30"/>
        <v/>
      </c>
      <c r="BO14" s="343">
        <f>'SCH B2 &amp; B3'!R14</f>
        <v>0</v>
      </c>
      <c r="BP14" s="343">
        <f>'SCH B2 &amp; B3 (prior yr)'!R14</f>
        <v>0</v>
      </c>
      <c r="BQ14" s="344">
        <f t="shared" si="31"/>
        <v>0</v>
      </c>
      <c r="BR14" s="309" t="str">
        <f t="shared" si="32"/>
        <v/>
      </c>
      <c r="BS14" s="343">
        <f>'SCH B2 &amp; B3'!S14</f>
        <v>0</v>
      </c>
      <c r="BT14" s="343">
        <f>'SCH B2 &amp; B3 (prior yr)'!S14</f>
        <v>0</v>
      </c>
      <c r="BU14" s="344">
        <f t="shared" si="33"/>
        <v>0</v>
      </c>
      <c r="BV14" s="309" t="str">
        <f t="shared" si="34"/>
        <v/>
      </c>
      <c r="BW14" s="343">
        <f>'SCH B2 &amp; B3'!T14</f>
        <v>0</v>
      </c>
      <c r="BX14" s="343">
        <f>'SCH B2 &amp; B3 (prior yr)'!T14</f>
        <v>0</v>
      </c>
      <c r="BY14" s="344">
        <f t="shared" si="35"/>
        <v>0</v>
      </c>
      <c r="BZ14" s="309" t="str">
        <f t="shared" si="36"/>
        <v/>
      </c>
      <c r="CA14" s="311">
        <f t="shared" si="37"/>
        <v>0</v>
      </c>
      <c r="CB14" s="311">
        <f t="shared" si="38"/>
        <v>0</v>
      </c>
      <c r="CC14" s="344">
        <f t="shared" si="39"/>
        <v>0</v>
      </c>
      <c r="CD14" s="309" t="str">
        <f t="shared" si="40"/>
        <v/>
      </c>
    </row>
    <row r="15" spans="1:82" ht="20.100000000000001" customHeight="1" x14ac:dyDescent="0.2">
      <c r="A15" s="66">
        <v>4</v>
      </c>
      <c r="B15" s="63" t="s">
        <v>175</v>
      </c>
      <c r="C15" s="343">
        <f>'SCH B2 &amp; B3'!C15</f>
        <v>0</v>
      </c>
      <c r="D15" s="343">
        <f>'SCH B2 &amp; B3 (prior yr)'!C15</f>
        <v>0</v>
      </c>
      <c r="E15" s="344">
        <f t="shared" si="0"/>
        <v>0</v>
      </c>
      <c r="F15" s="309" t="str">
        <f t="shared" si="1"/>
        <v/>
      </c>
      <c r="G15" s="343">
        <f>'SCH B2 &amp; B3'!D15</f>
        <v>0</v>
      </c>
      <c r="H15" s="343">
        <f>'SCH B2 &amp; B3 (prior yr)'!D15</f>
        <v>0</v>
      </c>
      <c r="I15" s="344">
        <f t="shared" si="2"/>
        <v>0</v>
      </c>
      <c r="J15" s="309" t="str">
        <f t="shared" si="3"/>
        <v/>
      </c>
      <c r="K15" s="343">
        <f>'SCH B2 &amp; B3'!E15</f>
        <v>0</v>
      </c>
      <c r="L15" s="343">
        <f>'SCH B2 &amp; B3 (prior yr)'!E15</f>
        <v>0</v>
      </c>
      <c r="M15" s="344">
        <f t="shared" si="4"/>
        <v>0</v>
      </c>
      <c r="N15" s="309" t="str">
        <f t="shared" si="5"/>
        <v/>
      </c>
      <c r="O15" s="343">
        <f>'SCH B2 &amp; B3'!F15</f>
        <v>0</v>
      </c>
      <c r="P15" s="343">
        <f>'SCH B2 &amp; B3 (prior yr)'!F15</f>
        <v>0</v>
      </c>
      <c r="Q15" s="344">
        <f t="shared" si="6"/>
        <v>0</v>
      </c>
      <c r="R15" s="309" t="str">
        <f t="shared" si="7"/>
        <v/>
      </c>
      <c r="S15" s="343">
        <f>'SCH B2 &amp; B3'!G15</f>
        <v>0</v>
      </c>
      <c r="T15" s="343">
        <f>'SCH B2 &amp; B3 (prior yr)'!G15</f>
        <v>0</v>
      </c>
      <c r="U15" s="344">
        <f t="shared" si="8"/>
        <v>0</v>
      </c>
      <c r="V15" s="309" t="str">
        <f t="shared" si="9"/>
        <v/>
      </c>
      <c r="W15" s="343">
        <f>'SCH B2 &amp; B3'!H15</f>
        <v>0</v>
      </c>
      <c r="X15" s="343">
        <f>'SCH B2 &amp; B3 (prior yr)'!H15</f>
        <v>0</v>
      </c>
      <c r="Y15" s="344">
        <f t="shared" si="10"/>
        <v>0</v>
      </c>
      <c r="Z15" s="309" t="str">
        <f t="shared" si="11"/>
        <v/>
      </c>
      <c r="AA15" s="343">
        <f>'SCH B2 &amp; B3'!I15</f>
        <v>0</v>
      </c>
      <c r="AB15" s="343">
        <f>'SCH B2 &amp; B3 (prior yr)'!I15</f>
        <v>0</v>
      </c>
      <c r="AC15" s="344">
        <f t="shared" si="12"/>
        <v>0</v>
      </c>
      <c r="AD15" s="309" t="str">
        <f t="shared" si="13"/>
        <v/>
      </c>
      <c r="AE15" s="343">
        <f>'SCH B2 &amp; B3'!J15</f>
        <v>0</v>
      </c>
      <c r="AF15" s="343">
        <f>'SCH B2 &amp; B3 (prior yr)'!J15</f>
        <v>0</v>
      </c>
      <c r="AG15" s="344">
        <f t="shared" si="14"/>
        <v>0</v>
      </c>
      <c r="AH15" s="309" t="str">
        <f t="shared" si="15"/>
        <v/>
      </c>
      <c r="AI15" s="343">
        <f>'SCH B2 &amp; B3'!K15</f>
        <v>0</v>
      </c>
      <c r="AJ15" s="343">
        <f>'SCH B2 &amp; B3 (prior yr)'!K15</f>
        <v>0</v>
      </c>
      <c r="AK15" s="344">
        <f t="shared" si="16"/>
        <v>0</v>
      </c>
      <c r="AL15" s="309" t="str">
        <f t="shared" si="17"/>
        <v/>
      </c>
      <c r="AM15" s="343">
        <f>'SCH B2 &amp; B3'!L15</f>
        <v>0</v>
      </c>
      <c r="AN15" s="343">
        <f>'SCH B2 &amp; B3 (prior yr)'!L15</f>
        <v>0</v>
      </c>
      <c r="AO15" s="344">
        <f t="shared" si="18"/>
        <v>0</v>
      </c>
      <c r="AP15" s="309" t="str">
        <f t="shared" si="19"/>
        <v/>
      </c>
      <c r="AQ15" s="343">
        <f>'SCH B2 &amp; B3'!M15</f>
        <v>0</v>
      </c>
      <c r="AR15" s="343">
        <f>'SCH B2 &amp; B3 (prior yr)'!M15</f>
        <v>0</v>
      </c>
      <c r="AS15" s="344">
        <f t="shared" si="20"/>
        <v>0</v>
      </c>
      <c r="AT15" s="309" t="str">
        <f t="shared" si="21"/>
        <v/>
      </c>
      <c r="AU15" s="343">
        <f>'SCH B2 &amp; B3'!N15</f>
        <v>0</v>
      </c>
      <c r="AV15" s="343">
        <f>'SCH B2 &amp; B3 (prior yr)'!N15</f>
        <v>0</v>
      </c>
      <c r="AW15" s="344">
        <f t="shared" si="22"/>
        <v>0</v>
      </c>
      <c r="AX15" s="309" t="str">
        <f t="shared" si="23"/>
        <v/>
      </c>
      <c r="AY15" s="343">
        <f>'SCH B2 &amp; B3'!O15</f>
        <v>0</v>
      </c>
      <c r="AZ15" s="343">
        <f>'SCH B2 &amp; B3 (prior yr)'!O15</f>
        <v>0</v>
      </c>
      <c r="BA15" s="344">
        <f t="shared" si="24"/>
        <v>0</v>
      </c>
      <c r="BB15" s="309" t="str">
        <f t="shared" si="25"/>
        <v/>
      </c>
      <c r="BC15" s="345">
        <f t="shared" si="26"/>
        <v>0</v>
      </c>
      <c r="BD15" s="345">
        <f t="shared" si="41"/>
        <v>0</v>
      </c>
      <c r="BE15" s="345">
        <f t="shared" si="42"/>
        <v>0</v>
      </c>
      <c r="BF15" s="309" t="str">
        <f t="shared" si="43"/>
        <v/>
      </c>
      <c r="BG15" s="343">
        <f>'SCH B2 &amp; B3'!P15</f>
        <v>0</v>
      </c>
      <c r="BH15" s="343">
        <f>'SCH B2 &amp; B3 (prior yr)'!P15</f>
        <v>0</v>
      </c>
      <c r="BI15" s="344">
        <f t="shared" si="27"/>
        <v>0</v>
      </c>
      <c r="BJ15" s="309" t="str">
        <f t="shared" si="28"/>
        <v/>
      </c>
      <c r="BK15" s="343">
        <f>'SCH B2 &amp; B3'!Q15</f>
        <v>0</v>
      </c>
      <c r="BL15" s="343">
        <f>'SCH B2 &amp; B3 (prior yr)'!Q15</f>
        <v>0</v>
      </c>
      <c r="BM15" s="344">
        <f t="shared" si="29"/>
        <v>0</v>
      </c>
      <c r="BN15" s="309" t="str">
        <f t="shared" si="30"/>
        <v/>
      </c>
      <c r="BO15" s="343">
        <f>'SCH B2 &amp; B3'!R15</f>
        <v>0</v>
      </c>
      <c r="BP15" s="343">
        <f>'SCH B2 &amp; B3 (prior yr)'!R15</f>
        <v>0</v>
      </c>
      <c r="BQ15" s="344">
        <f t="shared" si="31"/>
        <v>0</v>
      </c>
      <c r="BR15" s="309" t="str">
        <f t="shared" si="32"/>
        <v/>
      </c>
      <c r="BS15" s="343">
        <f>'SCH B2 &amp; B3'!S15</f>
        <v>0</v>
      </c>
      <c r="BT15" s="343">
        <f>'SCH B2 &amp; B3 (prior yr)'!S15</f>
        <v>0</v>
      </c>
      <c r="BU15" s="344">
        <f t="shared" si="33"/>
        <v>0</v>
      </c>
      <c r="BV15" s="309" t="str">
        <f t="shared" si="34"/>
        <v/>
      </c>
      <c r="BW15" s="343">
        <f>'SCH B2 &amp; B3'!T15</f>
        <v>0</v>
      </c>
      <c r="BX15" s="343">
        <f>'SCH B2 &amp; B3 (prior yr)'!T15</f>
        <v>0</v>
      </c>
      <c r="BY15" s="344">
        <f t="shared" si="35"/>
        <v>0</v>
      </c>
      <c r="BZ15" s="309" t="str">
        <f t="shared" si="36"/>
        <v/>
      </c>
      <c r="CA15" s="311">
        <f t="shared" si="37"/>
        <v>0</v>
      </c>
      <c r="CB15" s="311">
        <f t="shared" si="38"/>
        <v>0</v>
      </c>
      <c r="CC15" s="344">
        <f t="shared" si="39"/>
        <v>0</v>
      </c>
      <c r="CD15" s="309" t="str">
        <f t="shared" si="40"/>
        <v/>
      </c>
    </row>
    <row r="16" spans="1:82" ht="20.100000000000001" customHeight="1" x14ac:dyDescent="0.2">
      <c r="A16" s="66">
        <v>5</v>
      </c>
      <c r="B16" s="256" t="s">
        <v>384</v>
      </c>
      <c r="C16" s="343">
        <f>'SCH B2 &amp; B3'!C16</f>
        <v>0</v>
      </c>
      <c r="D16" s="343">
        <f>'SCH B2 &amp; B3 (prior yr)'!C16</f>
        <v>0</v>
      </c>
      <c r="E16" s="344">
        <f t="shared" si="0"/>
        <v>0</v>
      </c>
      <c r="F16" s="309" t="str">
        <f t="shared" si="1"/>
        <v/>
      </c>
      <c r="G16" s="343">
        <f>'SCH B2 &amp; B3'!D16</f>
        <v>0</v>
      </c>
      <c r="H16" s="343">
        <f>'SCH B2 &amp; B3 (prior yr)'!D16</f>
        <v>0</v>
      </c>
      <c r="I16" s="344">
        <f t="shared" si="2"/>
        <v>0</v>
      </c>
      <c r="J16" s="309" t="str">
        <f t="shared" si="3"/>
        <v/>
      </c>
      <c r="K16" s="343">
        <f>'SCH B2 &amp; B3'!E16</f>
        <v>0</v>
      </c>
      <c r="L16" s="343">
        <f>'SCH B2 &amp; B3 (prior yr)'!E16</f>
        <v>0</v>
      </c>
      <c r="M16" s="344">
        <f t="shared" si="4"/>
        <v>0</v>
      </c>
      <c r="N16" s="309" t="str">
        <f t="shared" si="5"/>
        <v/>
      </c>
      <c r="O16" s="343">
        <f>'SCH B2 &amp; B3'!F16</f>
        <v>0</v>
      </c>
      <c r="P16" s="343">
        <f>'SCH B2 &amp; B3 (prior yr)'!F16</f>
        <v>0</v>
      </c>
      <c r="Q16" s="344">
        <f t="shared" si="6"/>
        <v>0</v>
      </c>
      <c r="R16" s="309" t="str">
        <f t="shared" si="7"/>
        <v/>
      </c>
      <c r="S16" s="343">
        <f>'SCH B2 &amp; B3'!G16</f>
        <v>0</v>
      </c>
      <c r="T16" s="343">
        <f>'SCH B2 &amp; B3 (prior yr)'!G16</f>
        <v>0</v>
      </c>
      <c r="U16" s="344">
        <f t="shared" si="8"/>
        <v>0</v>
      </c>
      <c r="V16" s="309" t="str">
        <f t="shared" si="9"/>
        <v/>
      </c>
      <c r="W16" s="343">
        <f>'SCH B2 &amp; B3'!H16</f>
        <v>0</v>
      </c>
      <c r="X16" s="343">
        <f>'SCH B2 &amp; B3 (prior yr)'!H16</f>
        <v>0</v>
      </c>
      <c r="Y16" s="344">
        <f t="shared" si="10"/>
        <v>0</v>
      </c>
      <c r="Z16" s="309" t="str">
        <f t="shared" si="11"/>
        <v/>
      </c>
      <c r="AA16" s="343">
        <f>'SCH B2 &amp; B3'!I16</f>
        <v>0</v>
      </c>
      <c r="AB16" s="343">
        <f>'SCH B2 &amp; B3 (prior yr)'!I16</f>
        <v>0</v>
      </c>
      <c r="AC16" s="344">
        <f t="shared" si="12"/>
        <v>0</v>
      </c>
      <c r="AD16" s="309" t="str">
        <f t="shared" si="13"/>
        <v/>
      </c>
      <c r="AE16" s="343">
        <f>'SCH B2 &amp; B3'!J16</f>
        <v>0</v>
      </c>
      <c r="AF16" s="343">
        <f>'SCH B2 &amp; B3 (prior yr)'!J16</f>
        <v>0</v>
      </c>
      <c r="AG16" s="344">
        <f t="shared" si="14"/>
        <v>0</v>
      </c>
      <c r="AH16" s="309" t="str">
        <f t="shared" si="15"/>
        <v/>
      </c>
      <c r="AI16" s="343">
        <f>'SCH B2 &amp; B3'!K16</f>
        <v>0</v>
      </c>
      <c r="AJ16" s="343">
        <f>'SCH B2 &amp; B3 (prior yr)'!K16</f>
        <v>0</v>
      </c>
      <c r="AK16" s="344">
        <f t="shared" si="16"/>
        <v>0</v>
      </c>
      <c r="AL16" s="309" t="str">
        <f t="shared" si="17"/>
        <v/>
      </c>
      <c r="AM16" s="343">
        <f>'SCH B2 &amp; B3'!L16</f>
        <v>0</v>
      </c>
      <c r="AN16" s="343">
        <f>'SCH B2 &amp; B3 (prior yr)'!L16</f>
        <v>0</v>
      </c>
      <c r="AO16" s="344">
        <f t="shared" si="18"/>
        <v>0</v>
      </c>
      <c r="AP16" s="309" t="str">
        <f t="shared" si="19"/>
        <v/>
      </c>
      <c r="AQ16" s="343">
        <f>'SCH B2 &amp; B3'!M16</f>
        <v>0</v>
      </c>
      <c r="AR16" s="343">
        <f>'SCH B2 &amp; B3 (prior yr)'!M16</f>
        <v>0</v>
      </c>
      <c r="AS16" s="344">
        <f t="shared" si="20"/>
        <v>0</v>
      </c>
      <c r="AT16" s="309" t="str">
        <f t="shared" si="21"/>
        <v/>
      </c>
      <c r="AU16" s="343">
        <f>'SCH B2 &amp; B3'!N16</f>
        <v>0</v>
      </c>
      <c r="AV16" s="343">
        <f>'SCH B2 &amp; B3 (prior yr)'!N16</f>
        <v>0</v>
      </c>
      <c r="AW16" s="344">
        <f t="shared" si="22"/>
        <v>0</v>
      </c>
      <c r="AX16" s="309" t="str">
        <f t="shared" si="23"/>
        <v/>
      </c>
      <c r="AY16" s="343">
        <f>'SCH B2 &amp; B3'!O16</f>
        <v>0</v>
      </c>
      <c r="AZ16" s="343">
        <f>'SCH B2 &amp; B3 (prior yr)'!O16</f>
        <v>0</v>
      </c>
      <c r="BA16" s="344">
        <f t="shared" si="24"/>
        <v>0</v>
      </c>
      <c r="BB16" s="309" t="str">
        <f t="shared" si="25"/>
        <v/>
      </c>
      <c r="BC16" s="345">
        <f t="shared" si="26"/>
        <v>0</v>
      </c>
      <c r="BD16" s="345">
        <f t="shared" si="41"/>
        <v>0</v>
      </c>
      <c r="BE16" s="345">
        <f t="shared" si="42"/>
        <v>0</v>
      </c>
      <c r="BF16" s="309" t="str">
        <f t="shared" si="43"/>
        <v/>
      </c>
      <c r="BG16" s="343">
        <f>'SCH B2 &amp; B3'!P16</f>
        <v>0</v>
      </c>
      <c r="BH16" s="343">
        <f>'SCH B2 &amp; B3 (prior yr)'!P16</f>
        <v>0</v>
      </c>
      <c r="BI16" s="344">
        <f t="shared" si="27"/>
        <v>0</v>
      </c>
      <c r="BJ16" s="309" t="str">
        <f t="shared" si="28"/>
        <v/>
      </c>
      <c r="BK16" s="343">
        <f>'SCH B2 &amp; B3'!Q16</f>
        <v>0</v>
      </c>
      <c r="BL16" s="343">
        <f>'SCH B2 &amp; B3 (prior yr)'!Q16</f>
        <v>0</v>
      </c>
      <c r="BM16" s="344">
        <f t="shared" si="29"/>
        <v>0</v>
      </c>
      <c r="BN16" s="309" t="str">
        <f t="shared" si="30"/>
        <v/>
      </c>
      <c r="BO16" s="343">
        <f>'SCH B2 &amp; B3'!R16</f>
        <v>0</v>
      </c>
      <c r="BP16" s="343">
        <f>'SCH B2 &amp; B3 (prior yr)'!R16</f>
        <v>0</v>
      </c>
      <c r="BQ16" s="344">
        <f t="shared" si="31"/>
        <v>0</v>
      </c>
      <c r="BR16" s="309" t="str">
        <f t="shared" si="32"/>
        <v/>
      </c>
      <c r="BS16" s="343">
        <f>'SCH B2 &amp; B3'!S16</f>
        <v>0</v>
      </c>
      <c r="BT16" s="343">
        <f>'SCH B2 &amp; B3 (prior yr)'!S16</f>
        <v>0</v>
      </c>
      <c r="BU16" s="344">
        <f t="shared" si="33"/>
        <v>0</v>
      </c>
      <c r="BV16" s="309" t="str">
        <f t="shared" si="34"/>
        <v/>
      </c>
      <c r="BW16" s="343">
        <f>'SCH B2 &amp; B3'!T16</f>
        <v>0</v>
      </c>
      <c r="BX16" s="343">
        <f>'SCH B2 &amp; B3 (prior yr)'!T16</f>
        <v>0</v>
      </c>
      <c r="BY16" s="344">
        <f t="shared" si="35"/>
        <v>0</v>
      </c>
      <c r="BZ16" s="309" t="str">
        <f t="shared" si="36"/>
        <v/>
      </c>
      <c r="CA16" s="311">
        <f t="shared" si="37"/>
        <v>0</v>
      </c>
      <c r="CB16" s="311">
        <f t="shared" si="38"/>
        <v>0</v>
      </c>
      <c r="CC16" s="344">
        <f t="shared" si="39"/>
        <v>0</v>
      </c>
      <c r="CD16" s="309" t="str">
        <f t="shared" si="40"/>
        <v/>
      </c>
    </row>
    <row r="17" spans="1:82" ht="20.100000000000001" customHeight="1" x14ac:dyDescent="0.2">
      <c r="A17" s="66">
        <v>6</v>
      </c>
      <c r="B17" s="63" t="s">
        <v>176</v>
      </c>
      <c r="C17" s="343">
        <f>'SCH B2 &amp; B3'!C17</f>
        <v>0</v>
      </c>
      <c r="D17" s="343">
        <f>'SCH B2 &amp; B3 (prior yr)'!C17</f>
        <v>0</v>
      </c>
      <c r="E17" s="344">
        <f t="shared" si="0"/>
        <v>0</v>
      </c>
      <c r="F17" s="309" t="str">
        <f t="shared" si="1"/>
        <v/>
      </c>
      <c r="G17" s="343">
        <f>'SCH B2 &amp; B3'!D17</f>
        <v>0</v>
      </c>
      <c r="H17" s="343">
        <f>'SCH B2 &amp; B3 (prior yr)'!D17</f>
        <v>0</v>
      </c>
      <c r="I17" s="344">
        <f t="shared" si="2"/>
        <v>0</v>
      </c>
      <c r="J17" s="309" t="str">
        <f t="shared" si="3"/>
        <v/>
      </c>
      <c r="K17" s="343">
        <f>'SCH B2 &amp; B3'!E17</f>
        <v>0</v>
      </c>
      <c r="L17" s="343">
        <f>'SCH B2 &amp; B3 (prior yr)'!E17</f>
        <v>0</v>
      </c>
      <c r="M17" s="344">
        <f t="shared" si="4"/>
        <v>0</v>
      </c>
      <c r="N17" s="309" t="str">
        <f t="shared" si="5"/>
        <v/>
      </c>
      <c r="O17" s="343">
        <f>'SCH B2 &amp; B3'!F17</f>
        <v>0</v>
      </c>
      <c r="P17" s="343">
        <f>'SCH B2 &amp; B3 (prior yr)'!F17</f>
        <v>0</v>
      </c>
      <c r="Q17" s="344">
        <f t="shared" si="6"/>
        <v>0</v>
      </c>
      <c r="R17" s="309" t="str">
        <f t="shared" si="7"/>
        <v/>
      </c>
      <c r="S17" s="343">
        <f>'SCH B2 &amp; B3'!G17</f>
        <v>0</v>
      </c>
      <c r="T17" s="343">
        <f>'SCH B2 &amp; B3 (prior yr)'!G17</f>
        <v>0</v>
      </c>
      <c r="U17" s="344">
        <f t="shared" si="8"/>
        <v>0</v>
      </c>
      <c r="V17" s="309" t="str">
        <f t="shared" si="9"/>
        <v/>
      </c>
      <c r="W17" s="343">
        <f>'SCH B2 &amp; B3'!H17</f>
        <v>0</v>
      </c>
      <c r="X17" s="343">
        <f>'SCH B2 &amp; B3 (prior yr)'!H17</f>
        <v>0</v>
      </c>
      <c r="Y17" s="344">
        <f t="shared" si="10"/>
        <v>0</v>
      </c>
      <c r="Z17" s="309" t="str">
        <f t="shared" si="11"/>
        <v/>
      </c>
      <c r="AA17" s="343">
        <f>'SCH B2 &amp; B3'!I17</f>
        <v>0</v>
      </c>
      <c r="AB17" s="343">
        <f>'SCH B2 &amp; B3 (prior yr)'!I17</f>
        <v>0</v>
      </c>
      <c r="AC17" s="344">
        <f t="shared" si="12"/>
        <v>0</v>
      </c>
      <c r="AD17" s="309" t="str">
        <f t="shared" si="13"/>
        <v/>
      </c>
      <c r="AE17" s="343">
        <f>'SCH B2 &amp; B3'!J17</f>
        <v>0</v>
      </c>
      <c r="AF17" s="343">
        <f>'SCH B2 &amp; B3 (prior yr)'!J17</f>
        <v>0</v>
      </c>
      <c r="AG17" s="344">
        <f t="shared" si="14"/>
        <v>0</v>
      </c>
      <c r="AH17" s="309" t="str">
        <f t="shared" si="15"/>
        <v/>
      </c>
      <c r="AI17" s="343">
        <f>'SCH B2 &amp; B3'!K17</f>
        <v>0</v>
      </c>
      <c r="AJ17" s="343">
        <f>'SCH B2 &amp; B3 (prior yr)'!K17</f>
        <v>0</v>
      </c>
      <c r="AK17" s="344">
        <f t="shared" si="16"/>
        <v>0</v>
      </c>
      <c r="AL17" s="309" t="str">
        <f t="shared" si="17"/>
        <v/>
      </c>
      <c r="AM17" s="343">
        <f>'SCH B2 &amp; B3'!L17</f>
        <v>0</v>
      </c>
      <c r="AN17" s="343">
        <f>'SCH B2 &amp; B3 (prior yr)'!L17</f>
        <v>0</v>
      </c>
      <c r="AO17" s="344">
        <f t="shared" si="18"/>
        <v>0</v>
      </c>
      <c r="AP17" s="309" t="str">
        <f t="shared" si="19"/>
        <v/>
      </c>
      <c r="AQ17" s="343">
        <f>'SCH B2 &amp; B3'!M17</f>
        <v>0</v>
      </c>
      <c r="AR17" s="343">
        <f>'SCH B2 &amp; B3 (prior yr)'!M17</f>
        <v>0</v>
      </c>
      <c r="AS17" s="344">
        <f t="shared" si="20"/>
        <v>0</v>
      </c>
      <c r="AT17" s="309" t="str">
        <f t="shared" si="21"/>
        <v/>
      </c>
      <c r="AU17" s="343">
        <f>'SCH B2 &amp; B3'!N17</f>
        <v>0</v>
      </c>
      <c r="AV17" s="343">
        <f>'SCH B2 &amp; B3 (prior yr)'!N17</f>
        <v>0</v>
      </c>
      <c r="AW17" s="344">
        <f t="shared" si="22"/>
        <v>0</v>
      </c>
      <c r="AX17" s="309" t="str">
        <f t="shared" si="23"/>
        <v/>
      </c>
      <c r="AY17" s="343">
        <f>'SCH B2 &amp; B3'!O17</f>
        <v>0</v>
      </c>
      <c r="AZ17" s="343">
        <f>'SCH B2 &amp; B3 (prior yr)'!O17</f>
        <v>0</v>
      </c>
      <c r="BA17" s="344">
        <f t="shared" si="24"/>
        <v>0</v>
      </c>
      <c r="BB17" s="309" t="str">
        <f t="shared" si="25"/>
        <v/>
      </c>
      <c r="BC17" s="345">
        <f t="shared" si="26"/>
        <v>0</v>
      </c>
      <c r="BD17" s="345">
        <f t="shared" si="41"/>
        <v>0</v>
      </c>
      <c r="BE17" s="345">
        <f t="shared" si="42"/>
        <v>0</v>
      </c>
      <c r="BF17" s="309" t="str">
        <f t="shared" si="43"/>
        <v/>
      </c>
      <c r="BG17" s="343">
        <f>'SCH B2 &amp; B3'!P17</f>
        <v>0</v>
      </c>
      <c r="BH17" s="343">
        <f>'SCH B2 &amp; B3 (prior yr)'!P17</f>
        <v>0</v>
      </c>
      <c r="BI17" s="344">
        <f t="shared" si="27"/>
        <v>0</v>
      </c>
      <c r="BJ17" s="309" t="str">
        <f t="shared" si="28"/>
        <v/>
      </c>
      <c r="BK17" s="343">
        <f>'SCH B2 &amp; B3'!Q17</f>
        <v>0</v>
      </c>
      <c r="BL17" s="343">
        <f>'SCH B2 &amp; B3 (prior yr)'!Q17</f>
        <v>0</v>
      </c>
      <c r="BM17" s="344">
        <f t="shared" si="29"/>
        <v>0</v>
      </c>
      <c r="BN17" s="309" t="str">
        <f t="shared" si="30"/>
        <v/>
      </c>
      <c r="BO17" s="343">
        <f>'SCH B2 &amp; B3'!R17</f>
        <v>0</v>
      </c>
      <c r="BP17" s="343">
        <f>'SCH B2 &amp; B3 (prior yr)'!R17</f>
        <v>0</v>
      </c>
      <c r="BQ17" s="344">
        <f t="shared" si="31"/>
        <v>0</v>
      </c>
      <c r="BR17" s="309" t="str">
        <f t="shared" si="32"/>
        <v/>
      </c>
      <c r="BS17" s="343">
        <f>'SCH B2 &amp; B3'!S17</f>
        <v>0</v>
      </c>
      <c r="BT17" s="343">
        <f>'SCH B2 &amp; B3 (prior yr)'!S17</f>
        <v>0</v>
      </c>
      <c r="BU17" s="344">
        <f t="shared" si="33"/>
        <v>0</v>
      </c>
      <c r="BV17" s="309" t="str">
        <f t="shared" si="34"/>
        <v/>
      </c>
      <c r="BW17" s="343">
        <f>'SCH B2 &amp; B3'!T17</f>
        <v>0</v>
      </c>
      <c r="BX17" s="343">
        <f>'SCH B2 &amp; B3 (prior yr)'!T17</f>
        <v>0</v>
      </c>
      <c r="BY17" s="344">
        <f t="shared" si="35"/>
        <v>0</v>
      </c>
      <c r="BZ17" s="309" t="str">
        <f t="shared" si="36"/>
        <v/>
      </c>
      <c r="CA17" s="311">
        <f t="shared" si="37"/>
        <v>0</v>
      </c>
      <c r="CB17" s="311">
        <f t="shared" si="38"/>
        <v>0</v>
      </c>
      <c r="CC17" s="344">
        <f t="shared" si="39"/>
        <v>0</v>
      </c>
      <c r="CD17" s="309" t="str">
        <f t="shared" si="40"/>
        <v/>
      </c>
    </row>
    <row r="18" spans="1:82" ht="20.100000000000001" customHeight="1" x14ac:dyDescent="0.2">
      <c r="A18" s="66">
        <v>7</v>
      </c>
      <c r="B18" s="63" t="s">
        <v>177</v>
      </c>
      <c r="C18" s="343">
        <f>'SCH B2 &amp; B3'!C18</f>
        <v>0</v>
      </c>
      <c r="D18" s="343">
        <f>'SCH B2 &amp; B3 (prior yr)'!C18</f>
        <v>0</v>
      </c>
      <c r="E18" s="344">
        <f t="shared" si="0"/>
        <v>0</v>
      </c>
      <c r="F18" s="309" t="str">
        <f t="shared" si="1"/>
        <v/>
      </c>
      <c r="G18" s="343">
        <f>'SCH B2 &amp; B3'!D18</f>
        <v>0</v>
      </c>
      <c r="H18" s="343">
        <f>'SCH B2 &amp; B3 (prior yr)'!D18</f>
        <v>0</v>
      </c>
      <c r="I18" s="344">
        <f t="shared" si="2"/>
        <v>0</v>
      </c>
      <c r="J18" s="309" t="str">
        <f t="shared" si="3"/>
        <v/>
      </c>
      <c r="K18" s="343">
        <f>'SCH B2 &amp; B3'!E18</f>
        <v>0</v>
      </c>
      <c r="L18" s="343">
        <f>'SCH B2 &amp; B3 (prior yr)'!E18</f>
        <v>0</v>
      </c>
      <c r="M18" s="344">
        <f t="shared" si="4"/>
        <v>0</v>
      </c>
      <c r="N18" s="309" t="str">
        <f t="shared" si="5"/>
        <v/>
      </c>
      <c r="O18" s="343">
        <f>'SCH B2 &amp; B3'!F18</f>
        <v>0</v>
      </c>
      <c r="P18" s="343">
        <f>'SCH B2 &amp; B3 (prior yr)'!F18</f>
        <v>0</v>
      </c>
      <c r="Q18" s="344">
        <f t="shared" si="6"/>
        <v>0</v>
      </c>
      <c r="R18" s="309" t="str">
        <f t="shared" si="7"/>
        <v/>
      </c>
      <c r="S18" s="343">
        <f>'SCH B2 &amp; B3'!G18</f>
        <v>0</v>
      </c>
      <c r="T18" s="343">
        <f>'SCH B2 &amp; B3 (prior yr)'!G18</f>
        <v>0</v>
      </c>
      <c r="U18" s="344">
        <f t="shared" si="8"/>
        <v>0</v>
      </c>
      <c r="V18" s="309" t="str">
        <f t="shared" si="9"/>
        <v/>
      </c>
      <c r="W18" s="343">
        <f>'SCH B2 &amp; B3'!H18</f>
        <v>0</v>
      </c>
      <c r="X18" s="343">
        <f>'SCH B2 &amp; B3 (prior yr)'!H18</f>
        <v>0</v>
      </c>
      <c r="Y18" s="344">
        <f t="shared" si="10"/>
        <v>0</v>
      </c>
      <c r="Z18" s="309" t="str">
        <f t="shared" si="11"/>
        <v/>
      </c>
      <c r="AA18" s="343">
        <f>'SCH B2 &amp; B3'!I18</f>
        <v>0</v>
      </c>
      <c r="AB18" s="343">
        <f>'SCH B2 &amp; B3 (prior yr)'!I18</f>
        <v>0</v>
      </c>
      <c r="AC18" s="344">
        <f t="shared" si="12"/>
        <v>0</v>
      </c>
      <c r="AD18" s="309" t="str">
        <f t="shared" si="13"/>
        <v/>
      </c>
      <c r="AE18" s="343">
        <f>'SCH B2 &amp; B3'!J18</f>
        <v>0</v>
      </c>
      <c r="AF18" s="343">
        <f>'SCH B2 &amp; B3 (prior yr)'!J18</f>
        <v>0</v>
      </c>
      <c r="AG18" s="344">
        <f t="shared" si="14"/>
        <v>0</v>
      </c>
      <c r="AH18" s="309" t="str">
        <f t="shared" si="15"/>
        <v/>
      </c>
      <c r="AI18" s="343">
        <f>'SCH B2 &amp; B3'!K18</f>
        <v>0</v>
      </c>
      <c r="AJ18" s="343">
        <f>'SCH B2 &amp; B3 (prior yr)'!K18</f>
        <v>0</v>
      </c>
      <c r="AK18" s="344">
        <f t="shared" si="16"/>
        <v>0</v>
      </c>
      <c r="AL18" s="309" t="str">
        <f t="shared" si="17"/>
        <v/>
      </c>
      <c r="AM18" s="343">
        <f>'SCH B2 &amp; B3'!L18</f>
        <v>0</v>
      </c>
      <c r="AN18" s="343">
        <f>'SCH B2 &amp; B3 (prior yr)'!L18</f>
        <v>0</v>
      </c>
      <c r="AO18" s="344">
        <f t="shared" si="18"/>
        <v>0</v>
      </c>
      <c r="AP18" s="309" t="str">
        <f t="shared" si="19"/>
        <v/>
      </c>
      <c r="AQ18" s="343">
        <f>'SCH B2 &amp; B3'!M18</f>
        <v>0</v>
      </c>
      <c r="AR18" s="343">
        <f>'SCH B2 &amp; B3 (prior yr)'!M18</f>
        <v>0</v>
      </c>
      <c r="AS18" s="344">
        <f t="shared" si="20"/>
        <v>0</v>
      </c>
      <c r="AT18" s="309" t="str">
        <f t="shared" si="21"/>
        <v/>
      </c>
      <c r="AU18" s="343">
        <f>'SCH B2 &amp; B3'!N18</f>
        <v>0</v>
      </c>
      <c r="AV18" s="343">
        <f>'SCH B2 &amp; B3 (prior yr)'!N18</f>
        <v>0</v>
      </c>
      <c r="AW18" s="344">
        <f t="shared" si="22"/>
        <v>0</v>
      </c>
      <c r="AX18" s="309" t="str">
        <f t="shared" si="23"/>
        <v/>
      </c>
      <c r="AY18" s="343">
        <f>'SCH B2 &amp; B3'!O18</f>
        <v>0</v>
      </c>
      <c r="AZ18" s="343">
        <f>'SCH B2 &amp; B3 (prior yr)'!O18</f>
        <v>0</v>
      </c>
      <c r="BA18" s="344">
        <f t="shared" si="24"/>
        <v>0</v>
      </c>
      <c r="BB18" s="309" t="str">
        <f t="shared" si="25"/>
        <v/>
      </c>
      <c r="BC18" s="345">
        <f t="shared" si="26"/>
        <v>0</v>
      </c>
      <c r="BD18" s="345">
        <f t="shared" si="41"/>
        <v>0</v>
      </c>
      <c r="BE18" s="345">
        <f t="shared" si="42"/>
        <v>0</v>
      </c>
      <c r="BF18" s="309" t="str">
        <f t="shared" si="43"/>
        <v/>
      </c>
      <c r="BG18" s="343">
        <f>'SCH B2 &amp; B3'!P18</f>
        <v>0</v>
      </c>
      <c r="BH18" s="343">
        <f>'SCH B2 &amp; B3 (prior yr)'!P18</f>
        <v>0</v>
      </c>
      <c r="BI18" s="344">
        <f t="shared" si="27"/>
        <v>0</v>
      </c>
      <c r="BJ18" s="309" t="str">
        <f t="shared" si="28"/>
        <v/>
      </c>
      <c r="BK18" s="343">
        <f>'SCH B2 &amp; B3'!Q18</f>
        <v>0</v>
      </c>
      <c r="BL18" s="343">
        <f>'SCH B2 &amp; B3 (prior yr)'!Q18</f>
        <v>0</v>
      </c>
      <c r="BM18" s="344">
        <f t="shared" si="29"/>
        <v>0</v>
      </c>
      <c r="BN18" s="309" t="str">
        <f t="shared" si="30"/>
        <v/>
      </c>
      <c r="BO18" s="343">
        <f>'SCH B2 &amp; B3'!R18</f>
        <v>0</v>
      </c>
      <c r="BP18" s="343">
        <f>'SCH B2 &amp; B3 (prior yr)'!R18</f>
        <v>0</v>
      </c>
      <c r="BQ18" s="344">
        <f t="shared" si="31"/>
        <v>0</v>
      </c>
      <c r="BR18" s="309" t="str">
        <f t="shared" si="32"/>
        <v/>
      </c>
      <c r="BS18" s="343">
        <f>'SCH B2 &amp; B3'!S18</f>
        <v>0</v>
      </c>
      <c r="BT18" s="343">
        <f>'SCH B2 &amp; B3 (prior yr)'!S18</f>
        <v>0</v>
      </c>
      <c r="BU18" s="344">
        <f t="shared" si="33"/>
        <v>0</v>
      </c>
      <c r="BV18" s="309" t="str">
        <f t="shared" si="34"/>
        <v/>
      </c>
      <c r="BW18" s="343">
        <f>'SCH B2 &amp; B3'!T18</f>
        <v>0</v>
      </c>
      <c r="BX18" s="343">
        <f>'SCH B2 &amp; B3 (prior yr)'!T18</f>
        <v>0</v>
      </c>
      <c r="BY18" s="344">
        <f t="shared" si="35"/>
        <v>0</v>
      </c>
      <c r="BZ18" s="309" t="str">
        <f t="shared" si="36"/>
        <v/>
      </c>
      <c r="CA18" s="311">
        <f t="shared" si="37"/>
        <v>0</v>
      </c>
      <c r="CB18" s="311">
        <f t="shared" si="38"/>
        <v>0</v>
      </c>
      <c r="CC18" s="344">
        <f t="shared" si="39"/>
        <v>0</v>
      </c>
      <c r="CD18" s="309" t="str">
        <f t="shared" si="40"/>
        <v/>
      </c>
    </row>
    <row r="19" spans="1:82" ht="20.100000000000001" customHeight="1" x14ac:dyDescent="0.2">
      <c r="A19" s="66">
        <v>8</v>
      </c>
      <c r="B19" s="63" t="s">
        <v>178</v>
      </c>
      <c r="C19" s="343">
        <f>'SCH B2 &amp; B3'!C19</f>
        <v>0</v>
      </c>
      <c r="D19" s="343">
        <f>'SCH B2 &amp; B3 (prior yr)'!C19</f>
        <v>0</v>
      </c>
      <c r="E19" s="344">
        <f t="shared" si="0"/>
        <v>0</v>
      </c>
      <c r="F19" s="309" t="str">
        <f t="shared" si="1"/>
        <v/>
      </c>
      <c r="G19" s="343">
        <f>'SCH B2 &amp; B3'!D19</f>
        <v>0</v>
      </c>
      <c r="H19" s="343">
        <f>'SCH B2 &amp; B3 (prior yr)'!D19</f>
        <v>0</v>
      </c>
      <c r="I19" s="344">
        <f t="shared" si="2"/>
        <v>0</v>
      </c>
      <c r="J19" s="309" t="str">
        <f t="shared" si="3"/>
        <v/>
      </c>
      <c r="K19" s="343">
        <f>'SCH B2 &amp; B3'!E19</f>
        <v>0</v>
      </c>
      <c r="L19" s="343">
        <f>'SCH B2 &amp; B3 (prior yr)'!E19</f>
        <v>0</v>
      </c>
      <c r="M19" s="344">
        <f t="shared" si="4"/>
        <v>0</v>
      </c>
      <c r="N19" s="309" t="str">
        <f t="shared" si="5"/>
        <v/>
      </c>
      <c r="O19" s="343">
        <f>'SCH B2 &amp; B3'!F19</f>
        <v>0</v>
      </c>
      <c r="P19" s="343">
        <f>'SCH B2 &amp; B3 (prior yr)'!F19</f>
        <v>0</v>
      </c>
      <c r="Q19" s="344">
        <f t="shared" si="6"/>
        <v>0</v>
      </c>
      <c r="R19" s="309" t="str">
        <f t="shared" si="7"/>
        <v/>
      </c>
      <c r="S19" s="343">
        <f>'SCH B2 &amp; B3'!G19</f>
        <v>0</v>
      </c>
      <c r="T19" s="343">
        <f>'SCH B2 &amp; B3 (prior yr)'!G19</f>
        <v>0</v>
      </c>
      <c r="U19" s="344">
        <f t="shared" si="8"/>
        <v>0</v>
      </c>
      <c r="V19" s="309" t="str">
        <f t="shared" si="9"/>
        <v/>
      </c>
      <c r="W19" s="343">
        <f>'SCH B2 &amp; B3'!H19</f>
        <v>0</v>
      </c>
      <c r="X19" s="343">
        <f>'SCH B2 &amp; B3 (prior yr)'!H19</f>
        <v>0</v>
      </c>
      <c r="Y19" s="344">
        <f t="shared" si="10"/>
        <v>0</v>
      </c>
      <c r="Z19" s="309" t="str">
        <f t="shared" si="11"/>
        <v/>
      </c>
      <c r="AA19" s="343">
        <f>'SCH B2 &amp; B3'!I19</f>
        <v>0</v>
      </c>
      <c r="AB19" s="343">
        <f>'SCH B2 &amp; B3 (prior yr)'!I19</f>
        <v>0</v>
      </c>
      <c r="AC19" s="344">
        <f t="shared" si="12"/>
        <v>0</v>
      </c>
      <c r="AD19" s="309" t="str">
        <f t="shared" si="13"/>
        <v/>
      </c>
      <c r="AE19" s="343">
        <f>'SCH B2 &amp; B3'!J19</f>
        <v>0</v>
      </c>
      <c r="AF19" s="343">
        <f>'SCH B2 &amp; B3 (prior yr)'!J19</f>
        <v>0</v>
      </c>
      <c r="AG19" s="344">
        <f t="shared" si="14"/>
        <v>0</v>
      </c>
      <c r="AH19" s="309" t="str">
        <f t="shared" si="15"/>
        <v/>
      </c>
      <c r="AI19" s="343">
        <f>'SCH B2 &amp; B3'!K19</f>
        <v>0</v>
      </c>
      <c r="AJ19" s="343">
        <f>'SCH B2 &amp; B3 (prior yr)'!K19</f>
        <v>0</v>
      </c>
      <c r="AK19" s="344">
        <f t="shared" si="16"/>
        <v>0</v>
      </c>
      <c r="AL19" s="309" t="str">
        <f t="shared" si="17"/>
        <v/>
      </c>
      <c r="AM19" s="343">
        <f>'SCH B2 &amp; B3'!L19</f>
        <v>0</v>
      </c>
      <c r="AN19" s="343">
        <f>'SCH B2 &amp; B3 (prior yr)'!L19</f>
        <v>0</v>
      </c>
      <c r="AO19" s="344">
        <f t="shared" si="18"/>
        <v>0</v>
      </c>
      <c r="AP19" s="309" t="str">
        <f t="shared" si="19"/>
        <v/>
      </c>
      <c r="AQ19" s="343">
        <f>'SCH B2 &amp; B3'!M19</f>
        <v>0</v>
      </c>
      <c r="AR19" s="343">
        <f>'SCH B2 &amp; B3 (prior yr)'!M19</f>
        <v>0</v>
      </c>
      <c r="AS19" s="344">
        <f t="shared" si="20"/>
        <v>0</v>
      </c>
      <c r="AT19" s="309" t="str">
        <f t="shared" si="21"/>
        <v/>
      </c>
      <c r="AU19" s="343">
        <f>'SCH B2 &amp; B3'!N19</f>
        <v>0</v>
      </c>
      <c r="AV19" s="343">
        <f>'SCH B2 &amp; B3 (prior yr)'!N19</f>
        <v>0</v>
      </c>
      <c r="AW19" s="344">
        <f t="shared" si="22"/>
        <v>0</v>
      </c>
      <c r="AX19" s="309" t="str">
        <f t="shared" si="23"/>
        <v/>
      </c>
      <c r="AY19" s="343">
        <f>'SCH B2 &amp; B3'!O19</f>
        <v>0</v>
      </c>
      <c r="AZ19" s="343">
        <f>'SCH B2 &amp; B3 (prior yr)'!O19</f>
        <v>0</v>
      </c>
      <c r="BA19" s="344">
        <f t="shared" si="24"/>
        <v>0</v>
      </c>
      <c r="BB19" s="309" t="str">
        <f t="shared" si="25"/>
        <v/>
      </c>
      <c r="BC19" s="345">
        <f t="shared" si="26"/>
        <v>0</v>
      </c>
      <c r="BD19" s="345">
        <f t="shared" si="41"/>
        <v>0</v>
      </c>
      <c r="BE19" s="345">
        <f t="shared" si="42"/>
        <v>0</v>
      </c>
      <c r="BF19" s="309" t="str">
        <f t="shared" si="43"/>
        <v/>
      </c>
      <c r="BG19" s="343">
        <f>'SCH B2 &amp; B3'!P19</f>
        <v>0</v>
      </c>
      <c r="BH19" s="343">
        <f>'SCH B2 &amp; B3 (prior yr)'!P19</f>
        <v>0</v>
      </c>
      <c r="BI19" s="344">
        <f t="shared" si="27"/>
        <v>0</v>
      </c>
      <c r="BJ19" s="309" t="str">
        <f t="shared" si="28"/>
        <v/>
      </c>
      <c r="BK19" s="343">
        <f>'SCH B2 &amp; B3'!Q19</f>
        <v>0</v>
      </c>
      <c r="BL19" s="343">
        <f>'SCH B2 &amp; B3 (prior yr)'!Q19</f>
        <v>0</v>
      </c>
      <c r="BM19" s="344">
        <f t="shared" si="29"/>
        <v>0</v>
      </c>
      <c r="BN19" s="309" t="str">
        <f t="shared" si="30"/>
        <v/>
      </c>
      <c r="BO19" s="343">
        <f>'SCH B2 &amp; B3'!R19</f>
        <v>0</v>
      </c>
      <c r="BP19" s="343">
        <f>'SCH B2 &amp; B3 (prior yr)'!R19</f>
        <v>0</v>
      </c>
      <c r="BQ19" s="344">
        <f t="shared" si="31"/>
        <v>0</v>
      </c>
      <c r="BR19" s="309" t="str">
        <f t="shared" si="32"/>
        <v/>
      </c>
      <c r="BS19" s="343">
        <f>'SCH B2 &amp; B3'!S19</f>
        <v>0</v>
      </c>
      <c r="BT19" s="343">
        <f>'SCH B2 &amp; B3 (prior yr)'!S19</f>
        <v>0</v>
      </c>
      <c r="BU19" s="344">
        <f t="shared" si="33"/>
        <v>0</v>
      </c>
      <c r="BV19" s="309" t="str">
        <f t="shared" si="34"/>
        <v/>
      </c>
      <c r="BW19" s="343">
        <f>'SCH B2 &amp; B3'!T19</f>
        <v>0</v>
      </c>
      <c r="BX19" s="343">
        <f>'SCH B2 &amp; B3 (prior yr)'!T19</f>
        <v>0</v>
      </c>
      <c r="BY19" s="344">
        <f t="shared" si="35"/>
        <v>0</v>
      </c>
      <c r="BZ19" s="309" t="str">
        <f t="shared" si="36"/>
        <v/>
      </c>
      <c r="CA19" s="311">
        <f t="shared" si="37"/>
        <v>0</v>
      </c>
      <c r="CB19" s="311">
        <f t="shared" si="38"/>
        <v>0</v>
      </c>
      <c r="CC19" s="344">
        <f t="shared" si="39"/>
        <v>0</v>
      </c>
      <c r="CD19" s="309" t="str">
        <f t="shared" si="40"/>
        <v/>
      </c>
    </row>
    <row r="20" spans="1:82" ht="20.100000000000001" customHeight="1" x14ac:dyDescent="0.2">
      <c r="A20" s="66">
        <v>9</v>
      </c>
      <c r="B20" s="63" t="s">
        <v>179</v>
      </c>
      <c r="C20" s="343">
        <f>'SCH B2 &amp; B3'!C20</f>
        <v>0</v>
      </c>
      <c r="D20" s="343">
        <f>'SCH B2 &amp; B3 (prior yr)'!C20</f>
        <v>0</v>
      </c>
      <c r="E20" s="344">
        <f t="shared" si="0"/>
        <v>0</v>
      </c>
      <c r="F20" s="309" t="str">
        <f t="shared" si="1"/>
        <v/>
      </c>
      <c r="G20" s="343">
        <f>'SCH B2 &amp; B3'!D20</f>
        <v>0</v>
      </c>
      <c r="H20" s="343">
        <f>'SCH B2 &amp; B3 (prior yr)'!D20</f>
        <v>0</v>
      </c>
      <c r="I20" s="344">
        <f t="shared" si="2"/>
        <v>0</v>
      </c>
      <c r="J20" s="309" t="str">
        <f t="shared" si="3"/>
        <v/>
      </c>
      <c r="K20" s="343">
        <f>'SCH B2 &amp; B3'!E20</f>
        <v>0</v>
      </c>
      <c r="L20" s="343">
        <f>'SCH B2 &amp; B3 (prior yr)'!E20</f>
        <v>0</v>
      </c>
      <c r="M20" s="344">
        <f t="shared" si="4"/>
        <v>0</v>
      </c>
      <c r="N20" s="309" t="str">
        <f t="shared" si="5"/>
        <v/>
      </c>
      <c r="O20" s="343">
        <f>'SCH B2 &amp; B3'!F20</f>
        <v>0</v>
      </c>
      <c r="P20" s="343">
        <f>'SCH B2 &amp; B3 (prior yr)'!F20</f>
        <v>0</v>
      </c>
      <c r="Q20" s="344">
        <f t="shared" si="6"/>
        <v>0</v>
      </c>
      <c r="R20" s="309" t="str">
        <f t="shared" si="7"/>
        <v/>
      </c>
      <c r="S20" s="343">
        <f>'SCH B2 &amp; B3'!G20</f>
        <v>0</v>
      </c>
      <c r="T20" s="343">
        <f>'SCH B2 &amp; B3 (prior yr)'!G20</f>
        <v>0</v>
      </c>
      <c r="U20" s="344">
        <f t="shared" si="8"/>
        <v>0</v>
      </c>
      <c r="V20" s="309" t="str">
        <f t="shared" si="9"/>
        <v/>
      </c>
      <c r="W20" s="343">
        <f>'SCH B2 &amp; B3'!H20</f>
        <v>0</v>
      </c>
      <c r="X20" s="343">
        <f>'SCH B2 &amp; B3 (prior yr)'!H20</f>
        <v>0</v>
      </c>
      <c r="Y20" s="344">
        <f t="shared" si="10"/>
        <v>0</v>
      </c>
      <c r="Z20" s="309" t="str">
        <f t="shared" si="11"/>
        <v/>
      </c>
      <c r="AA20" s="343">
        <f>'SCH B2 &amp; B3'!I20</f>
        <v>0</v>
      </c>
      <c r="AB20" s="343">
        <f>'SCH B2 &amp; B3 (prior yr)'!I20</f>
        <v>0</v>
      </c>
      <c r="AC20" s="344">
        <f t="shared" si="12"/>
        <v>0</v>
      </c>
      <c r="AD20" s="309" t="str">
        <f t="shared" si="13"/>
        <v/>
      </c>
      <c r="AE20" s="343">
        <f>'SCH B2 &amp; B3'!J20</f>
        <v>0</v>
      </c>
      <c r="AF20" s="343">
        <f>'SCH B2 &amp; B3 (prior yr)'!J20</f>
        <v>0</v>
      </c>
      <c r="AG20" s="344">
        <f t="shared" si="14"/>
        <v>0</v>
      </c>
      <c r="AH20" s="309" t="str">
        <f t="shared" si="15"/>
        <v/>
      </c>
      <c r="AI20" s="343">
        <f>'SCH B2 &amp; B3'!K20</f>
        <v>0</v>
      </c>
      <c r="AJ20" s="343">
        <f>'SCH B2 &amp; B3 (prior yr)'!K20</f>
        <v>0</v>
      </c>
      <c r="AK20" s="344">
        <f t="shared" si="16"/>
        <v>0</v>
      </c>
      <c r="AL20" s="309" t="str">
        <f t="shared" si="17"/>
        <v/>
      </c>
      <c r="AM20" s="343">
        <f>'SCH B2 &amp; B3'!L20</f>
        <v>0</v>
      </c>
      <c r="AN20" s="343">
        <f>'SCH B2 &amp; B3 (prior yr)'!L20</f>
        <v>0</v>
      </c>
      <c r="AO20" s="344">
        <f t="shared" si="18"/>
        <v>0</v>
      </c>
      <c r="AP20" s="309" t="str">
        <f t="shared" si="19"/>
        <v/>
      </c>
      <c r="AQ20" s="343">
        <f>'SCH B2 &amp; B3'!M20</f>
        <v>0</v>
      </c>
      <c r="AR20" s="343">
        <f>'SCH B2 &amp; B3 (prior yr)'!M20</f>
        <v>0</v>
      </c>
      <c r="AS20" s="344">
        <f t="shared" si="20"/>
        <v>0</v>
      </c>
      <c r="AT20" s="309" t="str">
        <f t="shared" si="21"/>
        <v/>
      </c>
      <c r="AU20" s="343">
        <f>'SCH B2 &amp; B3'!N20</f>
        <v>0</v>
      </c>
      <c r="AV20" s="343">
        <f>'SCH B2 &amp; B3 (prior yr)'!N20</f>
        <v>0</v>
      </c>
      <c r="AW20" s="344">
        <f t="shared" si="22"/>
        <v>0</v>
      </c>
      <c r="AX20" s="309" t="str">
        <f t="shared" si="23"/>
        <v/>
      </c>
      <c r="AY20" s="343">
        <f>'SCH B2 &amp; B3'!O20</f>
        <v>0</v>
      </c>
      <c r="AZ20" s="343">
        <f>'SCH B2 &amp; B3 (prior yr)'!O20</f>
        <v>0</v>
      </c>
      <c r="BA20" s="344">
        <f t="shared" si="24"/>
        <v>0</v>
      </c>
      <c r="BB20" s="309" t="str">
        <f t="shared" si="25"/>
        <v/>
      </c>
      <c r="BC20" s="345">
        <f t="shared" si="26"/>
        <v>0</v>
      </c>
      <c r="BD20" s="345">
        <f t="shared" si="41"/>
        <v>0</v>
      </c>
      <c r="BE20" s="345">
        <f t="shared" si="42"/>
        <v>0</v>
      </c>
      <c r="BF20" s="309" t="str">
        <f t="shared" si="43"/>
        <v/>
      </c>
      <c r="BG20" s="343">
        <f>'SCH B2 &amp; B3'!P20</f>
        <v>0</v>
      </c>
      <c r="BH20" s="343">
        <f>'SCH B2 &amp; B3 (prior yr)'!P20</f>
        <v>0</v>
      </c>
      <c r="BI20" s="344">
        <f t="shared" si="27"/>
        <v>0</v>
      </c>
      <c r="BJ20" s="309" t="str">
        <f t="shared" si="28"/>
        <v/>
      </c>
      <c r="BK20" s="343">
        <f>'SCH B2 &amp; B3'!Q20</f>
        <v>0</v>
      </c>
      <c r="BL20" s="343">
        <f>'SCH B2 &amp; B3 (prior yr)'!Q20</f>
        <v>0</v>
      </c>
      <c r="BM20" s="344">
        <f t="shared" si="29"/>
        <v>0</v>
      </c>
      <c r="BN20" s="309" t="str">
        <f t="shared" si="30"/>
        <v/>
      </c>
      <c r="BO20" s="343">
        <f>'SCH B2 &amp; B3'!R20</f>
        <v>0</v>
      </c>
      <c r="BP20" s="343">
        <f>'SCH B2 &amp; B3 (prior yr)'!R20</f>
        <v>0</v>
      </c>
      <c r="BQ20" s="344">
        <f t="shared" si="31"/>
        <v>0</v>
      </c>
      <c r="BR20" s="309" t="str">
        <f t="shared" si="32"/>
        <v/>
      </c>
      <c r="BS20" s="343">
        <f>'SCH B2 &amp; B3'!S20</f>
        <v>0</v>
      </c>
      <c r="BT20" s="343">
        <f>'SCH B2 &amp; B3 (prior yr)'!S20</f>
        <v>0</v>
      </c>
      <c r="BU20" s="344">
        <f t="shared" si="33"/>
        <v>0</v>
      </c>
      <c r="BV20" s="309" t="str">
        <f t="shared" si="34"/>
        <v/>
      </c>
      <c r="BW20" s="343">
        <f>'SCH B2 &amp; B3'!T20</f>
        <v>0</v>
      </c>
      <c r="BX20" s="343">
        <f>'SCH B2 &amp; B3 (prior yr)'!T20</f>
        <v>0</v>
      </c>
      <c r="BY20" s="344">
        <f t="shared" si="35"/>
        <v>0</v>
      </c>
      <c r="BZ20" s="309" t="str">
        <f t="shared" si="36"/>
        <v/>
      </c>
      <c r="CA20" s="311">
        <f t="shared" si="37"/>
        <v>0</v>
      </c>
      <c r="CB20" s="311">
        <f t="shared" si="38"/>
        <v>0</v>
      </c>
      <c r="CC20" s="344">
        <f t="shared" si="39"/>
        <v>0</v>
      </c>
      <c r="CD20" s="309" t="str">
        <f t="shared" si="40"/>
        <v/>
      </c>
    </row>
    <row r="21" spans="1:82" ht="20.100000000000001" customHeight="1" x14ac:dyDescent="0.2">
      <c r="A21" s="66">
        <v>10</v>
      </c>
      <c r="B21" s="63" t="s">
        <v>180</v>
      </c>
      <c r="C21" s="343">
        <f>'SCH B2 &amp; B3'!C21</f>
        <v>0</v>
      </c>
      <c r="D21" s="343">
        <f>'SCH B2 &amp; B3 (prior yr)'!C21</f>
        <v>0</v>
      </c>
      <c r="E21" s="344">
        <f t="shared" si="0"/>
        <v>0</v>
      </c>
      <c r="F21" s="309" t="str">
        <f t="shared" si="1"/>
        <v/>
      </c>
      <c r="G21" s="343">
        <f>'SCH B2 &amp; B3'!D21</f>
        <v>0</v>
      </c>
      <c r="H21" s="343">
        <f>'SCH B2 &amp; B3 (prior yr)'!D21</f>
        <v>0</v>
      </c>
      <c r="I21" s="344">
        <f t="shared" si="2"/>
        <v>0</v>
      </c>
      <c r="J21" s="309" t="str">
        <f t="shared" si="3"/>
        <v/>
      </c>
      <c r="K21" s="343">
        <f>'SCH B2 &amp; B3'!E21</f>
        <v>0</v>
      </c>
      <c r="L21" s="343">
        <f>'SCH B2 &amp; B3 (prior yr)'!E21</f>
        <v>0</v>
      </c>
      <c r="M21" s="344">
        <f t="shared" si="4"/>
        <v>0</v>
      </c>
      <c r="N21" s="309" t="str">
        <f t="shared" si="5"/>
        <v/>
      </c>
      <c r="O21" s="343">
        <f>'SCH B2 &amp; B3'!F21</f>
        <v>0</v>
      </c>
      <c r="P21" s="343">
        <f>'SCH B2 &amp; B3 (prior yr)'!F21</f>
        <v>0</v>
      </c>
      <c r="Q21" s="344">
        <f t="shared" si="6"/>
        <v>0</v>
      </c>
      <c r="R21" s="309" t="str">
        <f t="shared" si="7"/>
        <v/>
      </c>
      <c r="S21" s="343">
        <f>'SCH B2 &amp; B3'!G21</f>
        <v>0</v>
      </c>
      <c r="T21" s="343">
        <f>'SCH B2 &amp; B3 (prior yr)'!G21</f>
        <v>0</v>
      </c>
      <c r="U21" s="344">
        <f t="shared" si="8"/>
        <v>0</v>
      </c>
      <c r="V21" s="309" t="str">
        <f t="shared" si="9"/>
        <v/>
      </c>
      <c r="W21" s="343">
        <f>'SCH B2 &amp; B3'!H21</f>
        <v>0</v>
      </c>
      <c r="X21" s="343">
        <f>'SCH B2 &amp; B3 (prior yr)'!H21</f>
        <v>0</v>
      </c>
      <c r="Y21" s="344">
        <f t="shared" si="10"/>
        <v>0</v>
      </c>
      <c r="Z21" s="309" t="str">
        <f t="shared" si="11"/>
        <v/>
      </c>
      <c r="AA21" s="343">
        <f>'SCH B2 &amp; B3'!I21</f>
        <v>0</v>
      </c>
      <c r="AB21" s="343">
        <f>'SCH B2 &amp; B3 (prior yr)'!I21</f>
        <v>0</v>
      </c>
      <c r="AC21" s="344">
        <f t="shared" si="12"/>
        <v>0</v>
      </c>
      <c r="AD21" s="309" t="str">
        <f t="shared" si="13"/>
        <v/>
      </c>
      <c r="AE21" s="343">
        <f>'SCH B2 &amp; B3'!J21</f>
        <v>0</v>
      </c>
      <c r="AF21" s="343">
        <f>'SCH B2 &amp; B3 (prior yr)'!J21</f>
        <v>0</v>
      </c>
      <c r="AG21" s="344">
        <f t="shared" si="14"/>
        <v>0</v>
      </c>
      <c r="AH21" s="309" t="str">
        <f t="shared" si="15"/>
        <v/>
      </c>
      <c r="AI21" s="343">
        <f>'SCH B2 &amp; B3'!K21</f>
        <v>0</v>
      </c>
      <c r="AJ21" s="343">
        <f>'SCH B2 &amp; B3 (prior yr)'!K21</f>
        <v>0</v>
      </c>
      <c r="AK21" s="344">
        <f t="shared" si="16"/>
        <v>0</v>
      </c>
      <c r="AL21" s="309" t="str">
        <f t="shared" si="17"/>
        <v/>
      </c>
      <c r="AM21" s="343">
        <f>'SCH B2 &amp; B3'!L21</f>
        <v>0</v>
      </c>
      <c r="AN21" s="343">
        <f>'SCH B2 &amp; B3 (prior yr)'!L21</f>
        <v>0</v>
      </c>
      <c r="AO21" s="344">
        <f t="shared" si="18"/>
        <v>0</v>
      </c>
      <c r="AP21" s="309" t="str">
        <f t="shared" si="19"/>
        <v/>
      </c>
      <c r="AQ21" s="343">
        <f>'SCH B2 &amp; B3'!M21</f>
        <v>0</v>
      </c>
      <c r="AR21" s="343">
        <f>'SCH B2 &amp; B3 (prior yr)'!M21</f>
        <v>0</v>
      </c>
      <c r="AS21" s="344">
        <f t="shared" si="20"/>
        <v>0</v>
      </c>
      <c r="AT21" s="309" t="str">
        <f t="shared" si="21"/>
        <v/>
      </c>
      <c r="AU21" s="343">
        <f>'SCH B2 &amp; B3'!N21</f>
        <v>0</v>
      </c>
      <c r="AV21" s="343">
        <f>'SCH B2 &amp; B3 (prior yr)'!N21</f>
        <v>0</v>
      </c>
      <c r="AW21" s="344">
        <f t="shared" si="22"/>
        <v>0</v>
      </c>
      <c r="AX21" s="309" t="str">
        <f t="shared" si="23"/>
        <v/>
      </c>
      <c r="AY21" s="343">
        <f>'SCH B2 &amp; B3'!O21</f>
        <v>0</v>
      </c>
      <c r="AZ21" s="343">
        <f>'SCH B2 &amp; B3 (prior yr)'!O21</f>
        <v>0</v>
      </c>
      <c r="BA21" s="344">
        <f t="shared" si="24"/>
        <v>0</v>
      </c>
      <c r="BB21" s="309" t="str">
        <f t="shared" si="25"/>
        <v/>
      </c>
      <c r="BC21" s="345">
        <f t="shared" si="26"/>
        <v>0</v>
      </c>
      <c r="BD21" s="345">
        <f t="shared" si="41"/>
        <v>0</v>
      </c>
      <c r="BE21" s="345">
        <f t="shared" si="42"/>
        <v>0</v>
      </c>
      <c r="BF21" s="309" t="str">
        <f t="shared" si="43"/>
        <v/>
      </c>
      <c r="BG21" s="343">
        <f>'SCH B2 &amp; B3'!P21</f>
        <v>0</v>
      </c>
      <c r="BH21" s="343">
        <f>'SCH B2 &amp; B3 (prior yr)'!P21</f>
        <v>0</v>
      </c>
      <c r="BI21" s="344">
        <f t="shared" si="27"/>
        <v>0</v>
      </c>
      <c r="BJ21" s="309" t="str">
        <f t="shared" si="28"/>
        <v/>
      </c>
      <c r="BK21" s="343">
        <f>'SCH B2 &amp; B3'!Q21</f>
        <v>0</v>
      </c>
      <c r="BL21" s="343">
        <f>'SCH B2 &amp; B3 (prior yr)'!Q21</f>
        <v>0</v>
      </c>
      <c r="BM21" s="344">
        <f t="shared" si="29"/>
        <v>0</v>
      </c>
      <c r="BN21" s="309" t="str">
        <f t="shared" si="30"/>
        <v/>
      </c>
      <c r="BO21" s="343">
        <f>'SCH B2 &amp; B3'!R21</f>
        <v>0</v>
      </c>
      <c r="BP21" s="343">
        <f>'SCH B2 &amp; B3 (prior yr)'!R21</f>
        <v>0</v>
      </c>
      <c r="BQ21" s="344">
        <f t="shared" si="31"/>
        <v>0</v>
      </c>
      <c r="BR21" s="309" t="str">
        <f t="shared" si="32"/>
        <v/>
      </c>
      <c r="BS21" s="343">
        <f>'SCH B2 &amp; B3'!S21</f>
        <v>0</v>
      </c>
      <c r="BT21" s="343">
        <f>'SCH B2 &amp; B3 (prior yr)'!S21</f>
        <v>0</v>
      </c>
      <c r="BU21" s="344">
        <f t="shared" si="33"/>
        <v>0</v>
      </c>
      <c r="BV21" s="309" t="str">
        <f t="shared" si="34"/>
        <v/>
      </c>
      <c r="BW21" s="343">
        <f>'SCH B2 &amp; B3'!T21</f>
        <v>0</v>
      </c>
      <c r="BX21" s="343">
        <f>'SCH B2 &amp; B3 (prior yr)'!T21</f>
        <v>0</v>
      </c>
      <c r="BY21" s="344">
        <f t="shared" si="35"/>
        <v>0</v>
      </c>
      <c r="BZ21" s="309" t="str">
        <f t="shared" si="36"/>
        <v/>
      </c>
      <c r="CA21" s="311">
        <f t="shared" si="37"/>
        <v>0</v>
      </c>
      <c r="CB21" s="311">
        <f t="shared" si="38"/>
        <v>0</v>
      </c>
      <c r="CC21" s="344">
        <f t="shared" si="39"/>
        <v>0</v>
      </c>
      <c r="CD21" s="309" t="str">
        <f t="shared" si="40"/>
        <v/>
      </c>
    </row>
    <row r="22" spans="1:82" ht="20.100000000000001" customHeight="1" x14ac:dyDescent="0.2">
      <c r="A22" s="66">
        <v>11</v>
      </c>
      <c r="B22" s="63" t="s">
        <v>181</v>
      </c>
      <c r="C22" s="343">
        <f>'SCH B2 &amp; B3'!C22</f>
        <v>0</v>
      </c>
      <c r="D22" s="343">
        <f>'SCH B2 &amp; B3 (prior yr)'!C22</f>
        <v>0</v>
      </c>
      <c r="E22" s="344">
        <f t="shared" si="0"/>
        <v>0</v>
      </c>
      <c r="F22" s="309" t="str">
        <f t="shared" si="1"/>
        <v/>
      </c>
      <c r="G22" s="343">
        <f>'SCH B2 &amp; B3'!D22</f>
        <v>0</v>
      </c>
      <c r="H22" s="343">
        <f>'SCH B2 &amp; B3 (prior yr)'!D22</f>
        <v>0</v>
      </c>
      <c r="I22" s="344">
        <f t="shared" si="2"/>
        <v>0</v>
      </c>
      <c r="J22" s="309" t="str">
        <f t="shared" si="3"/>
        <v/>
      </c>
      <c r="K22" s="343">
        <f>'SCH B2 &amp; B3'!E22</f>
        <v>0</v>
      </c>
      <c r="L22" s="343">
        <f>'SCH B2 &amp; B3 (prior yr)'!E22</f>
        <v>0</v>
      </c>
      <c r="M22" s="344">
        <f t="shared" si="4"/>
        <v>0</v>
      </c>
      <c r="N22" s="309" t="str">
        <f t="shared" si="5"/>
        <v/>
      </c>
      <c r="O22" s="343">
        <f>'SCH B2 &amp; B3'!F22</f>
        <v>0</v>
      </c>
      <c r="P22" s="343">
        <f>'SCH B2 &amp; B3 (prior yr)'!F22</f>
        <v>0</v>
      </c>
      <c r="Q22" s="344">
        <f t="shared" si="6"/>
        <v>0</v>
      </c>
      <c r="R22" s="309" t="str">
        <f t="shared" si="7"/>
        <v/>
      </c>
      <c r="S22" s="343">
        <f>'SCH B2 &amp; B3'!G22</f>
        <v>0</v>
      </c>
      <c r="T22" s="343">
        <f>'SCH B2 &amp; B3 (prior yr)'!G22</f>
        <v>0</v>
      </c>
      <c r="U22" s="344">
        <f t="shared" si="8"/>
        <v>0</v>
      </c>
      <c r="V22" s="309" t="str">
        <f t="shared" si="9"/>
        <v/>
      </c>
      <c r="W22" s="343">
        <f>'SCH B2 &amp; B3'!H22</f>
        <v>0</v>
      </c>
      <c r="X22" s="343">
        <f>'SCH B2 &amp; B3 (prior yr)'!H22</f>
        <v>0</v>
      </c>
      <c r="Y22" s="344">
        <f t="shared" si="10"/>
        <v>0</v>
      </c>
      <c r="Z22" s="309" t="str">
        <f t="shared" si="11"/>
        <v/>
      </c>
      <c r="AA22" s="343">
        <f>'SCH B2 &amp; B3'!I22</f>
        <v>0</v>
      </c>
      <c r="AB22" s="343">
        <f>'SCH B2 &amp; B3 (prior yr)'!I22</f>
        <v>0</v>
      </c>
      <c r="AC22" s="344">
        <f t="shared" si="12"/>
        <v>0</v>
      </c>
      <c r="AD22" s="309" t="str">
        <f t="shared" si="13"/>
        <v/>
      </c>
      <c r="AE22" s="343">
        <f>'SCH B2 &amp; B3'!J22</f>
        <v>0</v>
      </c>
      <c r="AF22" s="343">
        <f>'SCH B2 &amp; B3 (prior yr)'!J22</f>
        <v>0</v>
      </c>
      <c r="AG22" s="344">
        <f t="shared" si="14"/>
        <v>0</v>
      </c>
      <c r="AH22" s="309" t="str">
        <f t="shared" si="15"/>
        <v/>
      </c>
      <c r="AI22" s="343">
        <f>'SCH B2 &amp; B3'!K22</f>
        <v>0</v>
      </c>
      <c r="AJ22" s="343">
        <f>'SCH B2 &amp; B3 (prior yr)'!K22</f>
        <v>0</v>
      </c>
      <c r="AK22" s="344">
        <f t="shared" si="16"/>
        <v>0</v>
      </c>
      <c r="AL22" s="309" t="str">
        <f t="shared" si="17"/>
        <v/>
      </c>
      <c r="AM22" s="343">
        <f>'SCH B2 &amp; B3'!L22</f>
        <v>0</v>
      </c>
      <c r="AN22" s="343">
        <f>'SCH B2 &amp; B3 (prior yr)'!L22</f>
        <v>0</v>
      </c>
      <c r="AO22" s="344">
        <f t="shared" si="18"/>
        <v>0</v>
      </c>
      <c r="AP22" s="309" t="str">
        <f t="shared" si="19"/>
        <v/>
      </c>
      <c r="AQ22" s="343">
        <f>'SCH B2 &amp; B3'!M22</f>
        <v>0</v>
      </c>
      <c r="AR22" s="343">
        <f>'SCH B2 &amp; B3 (prior yr)'!M22</f>
        <v>0</v>
      </c>
      <c r="AS22" s="344">
        <f t="shared" si="20"/>
        <v>0</v>
      </c>
      <c r="AT22" s="309" t="str">
        <f t="shared" si="21"/>
        <v/>
      </c>
      <c r="AU22" s="343">
        <f>'SCH B2 &amp; B3'!N22</f>
        <v>0</v>
      </c>
      <c r="AV22" s="343">
        <f>'SCH B2 &amp; B3 (prior yr)'!N22</f>
        <v>0</v>
      </c>
      <c r="AW22" s="344">
        <f t="shared" si="22"/>
        <v>0</v>
      </c>
      <c r="AX22" s="309" t="str">
        <f t="shared" si="23"/>
        <v/>
      </c>
      <c r="AY22" s="343">
        <f>'SCH B2 &amp; B3'!O22</f>
        <v>0</v>
      </c>
      <c r="AZ22" s="343">
        <f>'SCH B2 &amp; B3 (prior yr)'!O22</f>
        <v>0</v>
      </c>
      <c r="BA22" s="344">
        <f t="shared" si="24"/>
        <v>0</v>
      </c>
      <c r="BB22" s="309" t="str">
        <f t="shared" si="25"/>
        <v/>
      </c>
      <c r="BC22" s="345">
        <f t="shared" si="26"/>
        <v>0</v>
      </c>
      <c r="BD22" s="345">
        <f t="shared" si="41"/>
        <v>0</v>
      </c>
      <c r="BE22" s="345">
        <f t="shared" si="42"/>
        <v>0</v>
      </c>
      <c r="BF22" s="309" t="str">
        <f t="shared" si="43"/>
        <v/>
      </c>
      <c r="BG22" s="343">
        <f>'SCH B2 &amp; B3'!P22</f>
        <v>0</v>
      </c>
      <c r="BH22" s="343">
        <f>'SCH B2 &amp; B3 (prior yr)'!P22</f>
        <v>0</v>
      </c>
      <c r="BI22" s="344">
        <f t="shared" si="27"/>
        <v>0</v>
      </c>
      <c r="BJ22" s="309" t="str">
        <f t="shared" si="28"/>
        <v/>
      </c>
      <c r="BK22" s="343">
        <f>'SCH B2 &amp; B3'!Q22</f>
        <v>0</v>
      </c>
      <c r="BL22" s="343">
        <f>'SCH B2 &amp; B3 (prior yr)'!Q22</f>
        <v>0</v>
      </c>
      <c r="BM22" s="344">
        <f t="shared" si="29"/>
        <v>0</v>
      </c>
      <c r="BN22" s="309" t="str">
        <f t="shared" si="30"/>
        <v/>
      </c>
      <c r="BO22" s="343">
        <f>'SCH B2 &amp; B3'!R22</f>
        <v>0</v>
      </c>
      <c r="BP22" s="343">
        <f>'SCH B2 &amp; B3 (prior yr)'!R22</f>
        <v>0</v>
      </c>
      <c r="BQ22" s="344">
        <f t="shared" si="31"/>
        <v>0</v>
      </c>
      <c r="BR22" s="309" t="str">
        <f t="shared" si="32"/>
        <v/>
      </c>
      <c r="BS22" s="343">
        <f>'SCH B2 &amp; B3'!S22</f>
        <v>0</v>
      </c>
      <c r="BT22" s="343">
        <f>'SCH B2 &amp; B3 (prior yr)'!S22</f>
        <v>0</v>
      </c>
      <c r="BU22" s="344">
        <f t="shared" si="33"/>
        <v>0</v>
      </c>
      <c r="BV22" s="309" t="str">
        <f t="shared" si="34"/>
        <v/>
      </c>
      <c r="BW22" s="343">
        <f>'SCH B2 &amp; B3'!T22</f>
        <v>0</v>
      </c>
      <c r="BX22" s="343">
        <f>'SCH B2 &amp; B3 (prior yr)'!T22</f>
        <v>0</v>
      </c>
      <c r="BY22" s="344">
        <f t="shared" si="35"/>
        <v>0</v>
      </c>
      <c r="BZ22" s="309" t="str">
        <f t="shared" si="36"/>
        <v/>
      </c>
      <c r="CA22" s="311">
        <f t="shared" si="37"/>
        <v>0</v>
      </c>
      <c r="CB22" s="311">
        <f t="shared" si="38"/>
        <v>0</v>
      </c>
      <c r="CC22" s="344">
        <f t="shared" si="39"/>
        <v>0</v>
      </c>
      <c r="CD22" s="309" t="str">
        <f t="shared" si="40"/>
        <v/>
      </c>
    </row>
    <row r="23" spans="1:82" ht="20.100000000000001" customHeight="1" x14ac:dyDescent="0.2">
      <c r="A23" s="66">
        <v>12</v>
      </c>
      <c r="B23" s="63" t="s">
        <v>182</v>
      </c>
      <c r="C23" s="343">
        <f>'SCH B2 &amp; B3'!C23</f>
        <v>0</v>
      </c>
      <c r="D23" s="343">
        <f>'SCH B2 &amp; B3 (prior yr)'!C23</f>
        <v>0</v>
      </c>
      <c r="E23" s="344">
        <f t="shared" si="0"/>
        <v>0</v>
      </c>
      <c r="F23" s="309" t="str">
        <f t="shared" si="1"/>
        <v/>
      </c>
      <c r="G23" s="343">
        <f>'SCH B2 &amp; B3'!D23</f>
        <v>0</v>
      </c>
      <c r="H23" s="343">
        <f>'SCH B2 &amp; B3 (prior yr)'!D23</f>
        <v>0</v>
      </c>
      <c r="I23" s="344">
        <f t="shared" si="2"/>
        <v>0</v>
      </c>
      <c r="J23" s="309" t="str">
        <f t="shared" si="3"/>
        <v/>
      </c>
      <c r="K23" s="343">
        <f>'SCH B2 &amp; B3'!E23</f>
        <v>0</v>
      </c>
      <c r="L23" s="343">
        <f>'SCH B2 &amp; B3 (prior yr)'!E23</f>
        <v>0</v>
      </c>
      <c r="M23" s="344">
        <f t="shared" si="4"/>
        <v>0</v>
      </c>
      <c r="N23" s="309" t="str">
        <f t="shared" si="5"/>
        <v/>
      </c>
      <c r="O23" s="343">
        <f>'SCH B2 &amp; B3'!F23</f>
        <v>0</v>
      </c>
      <c r="P23" s="343">
        <f>'SCH B2 &amp; B3 (prior yr)'!F23</f>
        <v>0</v>
      </c>
      <c r="Q23" s="344">
        <f t="shared" si="6"/>
        <v>0</v>
      </c>
      <c r="R23" s="309" t="str">
        <f t="shared" si="7"/>
        <v/>
      </c>
      <c r="S23" s="343">
        <f>'SCH B2 &amp; B3'!G23</f>
        <v>0</v>
      </c>
      <c r="T23" s="343">
        <f>'SCH B2 &amp; B3 (prior yr)'!G23</f>
        <v>0</v>
      </c>
      <c r="U23" s="344">
        <f t="shared" si="8"/>
        <v>0</v>
      </c>
      <c r="V23" s="309" t="str">
        <f t="shared" si="9"/>
        <v/>
      </c>
      <c r="W23" s="343">
        <f>'SCH B2 &amp; B3'!H23</f>
        <v>0</v>
      </c>
      <c r="X23" s="343">
        <f>'SCH B2 &amp; B3 (prior yr)'!H23</f>
        <v>0</v>
      </c>
      <c r="Y23" s="344">
        <f t="shared" si="10"/>
        <v>0</v>
      </c>
      <c r="Z23" s="309" t="str">
        <f t="shared" si="11"/>
        <v/>
      </c>
      <c r="AA23" s="343">
        <f>'SCH B2 &amp; B3'!I23</f>
        <v>0</v>
      </c>
      <c r="AB23" s="343">
        <f>'SCH B2 &amp; B3 (prior yr)'!I23</f>
        <v>0</v>
      </c>
      <c r="AC23" s="344">
        <f t="shared" si="12"/>
        <v>0</v>
      </c>
      <c r="AD23" s="309" t="str">
        <f t="shared" si="13"/>
        <v/>
      </c>
      <c r="AE23" s="343">
        <f>'SCH B2 &amp; B3'!J23</f>
        <v>0</v>
      </c>
      <c r="AF23" s="343">
        <f>'SCH B2 &amp; B3 (prior yr)'!J23</f>
        <v>0</v>
      </c>
      <c r="AG23" s="344">
        <f t="shared" si="14"/>
        <v>0</v>
      </c>
      <c r="AH23" s="309" t="str">
        <f t="shared" si="15"/>
        <v/>
      </c>
      <c r="AI23" s="343">
        <f>'SCH B2 &amp; B3'!K23</f>
        <v>0</v>
      </c>
      <c r="AJ23" s="343">
        <f>'SCH B2 &amp; B3 (prior yr)'!K23</f>
        <v>0</v>
      </c>
      <c r="AK23" s="344">
        <f t="shared" si="16"/>
        <v>0</v>
      </c>
      <c r="AL23" s="309" t="str">
        <f t="shared" si="17"/>
        <v/>
      </c>
      <c r="AM23" s="343">
        <f>'SCH B2 &amp; B3'!L23</f>
        <v>0</v>
      </c>
      <c r="AN23" s="343">
        <f>'SCH B2 &amp; B3 (prior yr)'!L23</f>
        <v>0</v>
      </c>
      <c r="AO23" s="344">
        <f t="shared" si="18"/>
        <v>0</v>
      </c>
      <c r="AP23" s="309" t="str">
        <f t="shared" si="19"/>
        <v/>
      </c>
      <c r="AQ23" s="343">
        <f>'SCH B2 &amp; B3'!M23</f>
        <v>0</v>
      </c>
      <c r="AR23" s="343">
        <f>'SCH B2 &amp; B3 (prior yr)'!M23</f>
        <v>0</v>
      </c>
      <c r="AS23" s="344">
        <f t="shared" si="20"/>
        <v>0</v>
      </c>
      <c r="AT23" s="309" t="str">
        <f t="shared" si="21"/>
        <v/>
      </c>
      <c r="AU23" s="343">
        <f>'SCH B2 &amp; B3'!N23</f>
        <v>0</v>
      </c>
      <c r="AV23" s="343">
        <f>'SCH B2 &amp; B3 (prior yr)'!N23</f>
        <v>0</v>
      </c>
      <c r="AW23" s="344">
        <f t="shared" si="22"/>
        <v>0</v>
      </c>
      <c r="AX23" s="309" t="str">
        <f t="shared" si="23"/>
        <v/>
      </c>
      <c r="AY23" s="343">
        <f>'SCH B2 &amp; B3'!O23</f>
        <v>0</v>
      </c>
      <c r="AZ23" s="343">
        <f>'SCH B2 &amp; B3 (prior yr)'!O23</f>
        <v>0</v>
      </c>
      <c r="BA23" s="344">
        <f t="shared" si="24"/>
        <v>0</v>
      </c>
      <c r="BB23" s="309" t="str">
        <f t="shared" si="25"/>
        <v/>
      </c>
      <c r="BC23" s="345">
        <f t="shared" si="26"/>
        <v>0</v>
      </c>
      <c r="BD23" s="345">
        <f t="shared" si="41"/>
        <v>0</v>
      </c>
      <c r="BE23" s="345">
        <f t="shared" si="42"/>
        <v>0</v>
      </c>
      <c r="BF23" s="309" t="str">
        <f t="shared" si="43"/>
        <v/>
      </c>
      <c r="BG23" s="343">
        <f>'SCH B2 &amp; B3'!P23</f>
        <v>0</v>
      </c>
      <c r="BH23" s="343">
        <f>'SCH B2 &amp; B3 (prior yr)'!P23</f>
        <v>0</v>
      </c>
      <c r="BI23" s="344">
        <f t="shared" si="27"/>
        <v>0</v>
      </c>
      <c r="BJ23" s="309" t="str">
        <f t="shared" si="28"/>
        <v/>
      </c>
      <c r="BK23" s="343">
        <f>'SCH B2 &amp; B3'!Q23</f>
        <v>0</v>
      </c>
      <c r="BL23" s="343">
        <f>'SCH B2 &amp; B3 (prior yr)'!Q23</f>
        <v>0</v>
      </c>
      <c r="BM23" s="344">
        <f t="shared" si="29"/>
        <v>0</v>
      </c>
      <c r="BN23" s="309" t="str">
        <f t="shared" si="30"/>
        <v/>
      </c>
      <c r="BO23" s="343">
        <f>'SCH B2 &amp; B3'!R23</f>
        <v>0</v>
      </c>
      <c r="BP23" s="343">
        <f>'SCH B2 &amp; B3 (prior yr)'!R23</f>
        <v>0</v>
      </c>
      <c r="BQ23" s="344">
        <f t="shared" si="31"/>
        <v>0</v>
      </c>
      <c r="BR23" s="309" t="str">
        <f t="shared" si="32"/>
        <v/>
      </c>
      <c r="BS23" s="343">
        <f>'SCH B2 &amp; B3'!S23</f>
        <v>0</v>
      </c>
      <c r="BT23" s="343">
        <f>'SCH B2 &amp; B3 (prior yr)'!S23</f>
        <v>0</v>
      </c>
      <c r="BU23" s="344">
        <f t="shared" si="33"/>
        <v>0</v>
      </c>
      <c r="BV23" s="309" t="str">
        <f t="shared" si="34"/>
        <v/>
      </c>
      <c r="BW23" s="343">
        <f>'SCH B2 &amp; B3'!T23</f>
        <v>0</v>
      </c>
      <c r="BX23" s="343">
        <f>'SCH B2 &amp; B3 (prior yr)'!T23</f>
        <v>0</v>
      </c>
      <c r="BY23" s="344">
        <f t="shared" si="35"/>
        <v>0</v>
      </c>
      <c r="BZ23" s="309" t="str">
        <f t="shared" si="36"/>
        <v/>
      </c>
      <c r="CA23" s="311">
        <f t="shared" si="37"/>
        <v>0</v>
      </c>
      <c r="CB23" s="311">
        <f t="shared" si="38"/>
        <v>0</v>
      </c>
      <c r="CC23" s="344">
        <f t="shared" si="39"/>
        <v>0</v>
      </c>
      <c r="CD23" s="309" t="str">
        <f t="shared" si="40"/>
        <v/>
      </c>
    </row>
    <row r="24" spans="1:82" ht="20.100000000000001" customHeight="1" x14ac:dyDescent="0.2">
      <c r="A24" s="66">
        <v>13</v>
      </c>
      <c r="B24" s="256" t="s">
        <v>385</v>
      </c>
      <c r="C24" s="343">
        <f>'SCH B2 &amp; B3'!C24</f>
        <v>0</v>
      </c>
      <c r="D24" s="343">
        <f>'SCH B2 &amp; B3 (prior yr)'!C24</f>
        <v>0</v>
      </c>
      <c r="E24" s="344">
        <f t="shared" si="0"/>
        <v>0</v>
      </c>
      <c r="F24" s="309" t="str">
        <f t="shared" si="1"/>
        <v/>
      </c>
      <c r="G24" s="343">
        <f>'SCH B2 &amp; B3'!D24</f>
        <v>0</v>
      </c>
      <c r="H24" s="343">
        <f>'SCH B2 &amp; B3 (prior yr)'!D24</f>
        <v>0</v>
      </c>
      <c r="I24" s="344">
        <f t="shared" si="2"/>
        <v>0</v>
      </c>
      <c r="J24" s="309" t="str">
        <f t="shared" si="3"/>
        <v/>
      </c>
      <c r="K24" s="343">
        <f>'SCH B2 &amp; B3'!E24</f>
        <v>0</v>
      </c>
      <c r="L24" s="343">
        <f>'SCH B2 &amp; B3 (prior yr)'!E24</f>
        <v>0</v>
      </c>
      <c r="M24" s="344">
        <f t="shared" si="4"/>
        <v>0</v>
      </c>
      <c r="N24" s="309" t="str">
        <f t="shared" si="5"/>
        <v/>
      </c>
      <c r="O24" s="343">
        <f>'SCH B2 &amp; B3'!F24</f>
        <v>0</v>
      </c>
      <c r="P24" s="343">
        <f>'SCH B2 &amp; B3 (prior yr)'!F24</f>
        <v>0</v>
      </c>
      <c r="Q24" s="344">
        <f t="shared" si="6"/>
        <v>0</v>
      </c>
      <c r="R24" s="309" t="str">
        <f t="shared" si="7"/>
        <v/>
      </c>
      <c r="S24" s="343">
        <f>'SCH B2 &amp; B3'!G24</f>
        <v>0</v>
      </c>
      <c r="T24" s="343">
        <f>'SCH B2 &amp; B3 (prior yr)'!G24</f>
        <v>0</v>
      </c>
      <c r="U24" s="344">
        <f t="shared" si="8"/>
        <v>0</v>
      </c>
      <c r="V24" s="309" t="str">
        <f t="shared" si="9"/>
        <v/>
      </c>
      <c r="W24" s="343">
        <f>'SCH B2 &amp; B3'!H24</f>
        <v>0</v>
      </c>
      <c r="X24" s="343">
        <f>'SCH B2 &amp; B3 (prior yr)'!H24</f>
        <v>0</v>
      </c>
      <c r="Y24" s="344">
        <f t="shared" si="10"/>
        <v>0</v>
      </c>
      <c r="Z24" s="309" t="str">
        <f t="shared" si="11"/>
        <v/>
      </c>
      <c r="AA24" s="343">
        <f>'SCH B2 &amp; B3'!I24</f>
        <v>0</v>
      </c>
      <c r="AB24" s="343">
        <f>'SCH B2 &amp; B3 (prior yr)'!I24</f>
        <v>0</v>
      </c>
      <c r="AC24" s="344">
        <f t="shared" si="12"/>
        <v>0</v>
      </c>
      <c r="AD24" s="309" t="str">
        <f t="shared" si="13"/>
        <v/>
      </c>
      <c r="AE24" s="343">
        <f>'SCH B2 &amp; B3'!J24</f>
        <v>0</v>
      </c>
      <c r="AF24" s="343">
        <f>'SCH B2 &amp; B3 (prior yr)'!J24</f>
        <v>0</v>
      </c>
      <c r="AG24" s="344">
        <f t="shared" si="14"/>
        <v>0</v>
      </c>
      <c r="AH24" s="309" t="str">
        <f t="shared" si="15"/>
        <v/>
      </c>
      <c r="AI24" s="343">
        <f>'SCH B2 &amp; B3'!K24</f>
        <v>0</v>
      </c>
      <c r="AJ24" s="343">
        <f>'SCH B2 &amp; B3 (prior yr)'!K24</f>
        <v>0</v>
      </c>
      <c r="AK24" s="344">
        <f t="shared" si="16"/>
        <v>0</v>
      </c>
      <c r="AL24" s="309" t="str">
        <f t="shared" si="17"/>
        <v/>
      </c>
      <c r="AM24" s="343">
        <f>'SCH B2 &amp; B3'!L24</f>
        <v>0</v>
      </c>
      <c r="AN24" s="343">
        <f>'SCH B2 &amp; B3 (prior yr)'!L24</f>
        <v>0</v>
      </c>
      <c r="AO24" s="344">
        <f t="shared" si="18"/>
        <v>0</v>
      </c>
      <c r="AP24" s="309" t="str">
        <f t="shared" si="19"/>
        <v/>
      </c>
      <c r="AQ24" s="343">
        <f>'SCH B2 &amp; B3'!M24</f>
        <v>0</v>
      </c>
      <c r="AR24" s="343">
        <f>'SCH B2 &amp; B3 (prior yr)'!M24</f>
        <v>0</v>
      </c>
      <c r="AS24" s="344">
        <f t="shared" si="20"/>
        <v>0</v>
      </c>
      <c r="AT24" s="309" t="str">
        <f t="shared" si="21"/>
        <v/>
      </c>
      <c r="AU24" s="343">
        <f>'SCH B2 &amp; B3'!N24</f>
        <v>0</v>
      </c>
      <c r="AV24" s="343">
        <f>'SCH B2 &amp; B3 (prior yr)'!N24</f>
        <v>0</v>
      </c>
      <c r="AW24" s="344">
        <f t="shared" si="22"/>
        <v>0</v>
      </c>
      <c r="AX24" s="309" t="str">
        <f t="shared" si="23"/>
        <v/>
      </c>
      <c r="AY24" s="343">
        <f>'SCH B2 &amp; B3'!O24</f>
        <v>0</v>
      </c>
      <c r="AZ24" s="343">
        <f>'SCH B2 &amp; B3 (prior yr)'!O24</f>
        <v>0</v>
      </c>
      <c r="BA24" s="344">
        <f t="shared" si="24"/>
        <v>0</v>
      </c>
      <c r="BB24" s="309" t="str">
        <f t="shared" si="25"/>
        <v/>
      </c>
      <c r="BC24" s="345">
        <f t="shared" si="26"/>
        <v>0</v>
      </c>
      <c r="BD24" s="345">
        <f t="shared" si="41"/>
        <v>0</v>
      </c>
      <c r="BE24" s="345">
        <f t="shared" si="42"/>
        <v>0</v>
      </c>
      <c r="BF24" s="309" t="str">
        <f t="shared" si="43"/>
        <v/>
      </c>
      <c r="BG24" s="343">
        <f>'SCH B2 &amp; B3'!P24</f>
        <v>0</v>
      </c>
      <c r="BH24" s="343">
        <f>'SCH B2 &amp; B3 (prior yr)'!P24</f>
        <v>0</v>
      </c>
      <c r="BI24" s="344">
        <f t="shared" si="27"/>
        <v>0</v>
      </c>
      <c r="BJ24" s="309" t="str">
        <f t="shared" si="28"/>
        <v/>
      </c>
      <c r="BK24" s="343">
        <f>'SCH B2 &amp; B3'!Q24</f>
        <v>0</v>
      </c>
      <c r="BL24" s="343">
        <f>'SCH B2 &amp; B3 (prior yr)'!Q24</f>
        <v>0</v>
      </c>
      <c r="BM24" s="344">
        <f t="shared" si="29"/>
        <v>0</v>
      </c>
      <c r="BN24" s="309" t="str">
        <f t="shared" si="30"/>
        <v/>
      </c>
      <c r="BO24" s="343">
        <f>'SCH B2 &amp; B3'!R24</f>
        <v>0</v>
      </c>
      <c r="BP24" s="343">
        <f>'SCH B2 &amp; B3 (prior yr)'!R24</f>
        <v>0</v>
      </c>
      <c r="BQ24" s="344">
        <f t="shared" si="31"/>
        <v>0</v>
      </c>
      <c r="BR24" s="309" t="str">
        <f t="shared" si="32"/>
        <v/>
      </c>
      <c r="BS24" s="343">
        <f>'SCH B2 &amp; B3'!S24</f>
        <v>0</v>
      </c>
      <c r="BT24" s="343">
        <f>'SCH B2 &amp; B3 (prior yr)'!S24</f>
        <v>0</v>
      </c>
      <c r="BU24" s="344">
        <f t="shared" si="33"/>
        <v>0</v>
      </c>
      <c r="BV24" s="309" t="str">
        <f t="shared" si="34"/>
        <v/>
      </c>
      <c r="BW24" s="343">
        <f>'SCH B2 &amp; B3'!T24</f>
        <v>0</v>
      </c>
      <c r="BX24" s="343">
        <f>'SCH B2 &amp; B3 (prior yr)'!T24</f>
        <v>0</v>
      </c>
      <c r="BY24" s="344">
        <f t="shared" si="35"/>
        <v>0</v>
      </c>
      <c r="BZ24" s="309" t="str">
        <f t="shared" si="36"/>
        <v/>
      </c>
      <c r="CA24" s="311">
        <f t="shared" si="37"/>
        <v>0</v>
      </c>
      <c r="CB24" s="311">
        <f t="shared" si="38"/>
        <v>0</v>
      </c>
      <c r="CC24" s="344">
        <f t="shared" si="39"/>
        <v>0</v>
      </c>
      <c r="CD24" s="309" t="str">
        <f t="shared" si="40"/>
        <v/>
      </c>
    </row>
    <row r="25" spans="1:82" ht="20.100000000000001" customHeight="1" x14ac:dyDescent="0.2">
      <c r="A25" s="66">
        <v>14</v>
      </c>
      <c r="B25" s="63" t="s">
        <v>183</v>
      </c>
      <c r="C25" s="343">
        <f>'SCH B2 &amp; B3'!C25</f>
        <v>0</v>
      </c>
      <c r="D25" s="343">
        <f>'SCH B2 &amp; B3 (prior yr)'!C25</f>
        <v>0</v>
      </c>
      <c r="E25" s="344">
        <f t="shared" si="0"/>
        <v>0</v>
      </c>
      <c r="F25" s="309" t="str">
        <f t="shared" si="1"/>
        <v/>
      </c>
      <c r="G25" s="343">
        <f>'SCH B2 &amp; B3'!D25</f>
        <v>0</v>
      </c>
      <c r="H25" s="343">
        <f>'SCH B2 &amp; B3 (prior yr)'!D25</f>
        <v>0</v>
      </c>
      <c r="I25" s="344">
        <f t="shared" si="2"/>
        <v>0</v>
      </c>
      <c r="J25" s="309" t="str">
        <f t="shared" si="3"/>
        <v/>
      </c>
      <c r="K25" s="343">
        <f>'SCH B2 &amp; B3'!E25</f>
        <v>0</v>
      </c>
      <c r="L25" s="343">
        <f>'SCH B2 &amp; B3 (prior yr)'!E25</f>
        <v>0</v>
      </c>
      <c r="M25" s="344">
        <f t="shared" si="4"/>
        <v>0</v>
      </c>
      <c r="N25" s="309" t="str">
        <f t="shared" si="5"/>
        <v/>
      </c>
      <c r="O25" s="343">
        <f>'SCH B2 &amp; B3'!F25</f>
        <v>0</v>
      </c>
      <c r="P25" s="343">
        <f>'SCH B2 &amp; B3 (prior yr)'!F25</f>
        <v>0</v>
      </c>
      <c r="Q25" s="344">
        <f t="shared" si="6"/>
        <v>0</v>
      </c>
      <c r="R25" s="309" t="str">
        <f t="shared" si="7"/>
        <v/>
      </c>
      <c r="S25" s="343">
        <f>'SCH B2 &amp; B3'!G25</f>
        <v>0</v>
      </c>
      <c r="T25" s="343">
        <f>'SCH B2 &amp; B3 (prior yr)'!G25</f>
        <v>0</v>
      </c>
      <c r="U25" s="344">
        <f t="shared" si="8"/>
        <v>0</v>
      </c>
      <c r="V25" s="309" t="str">
        <f t="shared" si="9"/>
        <v/>
      </c>
      <c r="W25" s="343">
        <f>'SCH B2 &amp; B3'!H25</f>
        <v>0</v>
      </c>
      <c r="X25" s="343">
        <f>'SCH B2 &amp; B3 (prior yr)'!H25</f>
        <v>0</v>
      </c>
      <c r="Y25" s="344">
        <f t="shared" si="10"/>
        <v>0</v>
      </c>
      <c r="Z25" s="309" t="str">
        <f t="shared" si="11"/>
        <v/>
      </c>
      <c r="AA25" s="343">
        <f>'SCH B2 &amp; B3'!I25</f>
        <v>0</v>
      </c>
      <c r="AB25" s="343">
        <f>'SCH B2 &amp; B3 (prior yr)'!I25</f>
        <v>0</v>
      </c>
      <c r="AC25" s="344">
        <f t="shared" si="12"/>
        <v>0</v>
      </c>
      <c r="AD25" s="309" t="str">
        <f t="shared" si="13"/>
        <v/>
      </c>
      <c r="AE25" s="343">
        <f>'SCH B2 &amp; B3'!J25</f>
        <v>0</v>
      </c>
      <c r="AF25" s="343">
        <f>'SCH B2 &amp; B3 (prior yr)'!J25</f>
        <v>0</v>
      </c>
      <c r="AG25" s="344">
        <f t="shared" si="14"/>
        <v>0</v>
      </c>
      <c r="AH25" s="309" t="str">
        <f t="shared" si="15"/>
        <v/>
      </c>
      <c r="AI25" s="343">
        <f>'SCH B2 &amp; B3'!K25</f>
        <v>0</v>
      </c>
      <c r="AJ25" s="343">
        <f>'SCH B2 &amp; B3 (prior yr)'!K25</f>
        <v>0</v>
      </c>
      <c r="AK25" s="344">
        <f t="shared" si="16"/>
        <v>0</v>
      </c>
      <c r="AL25" s="309" t="str">
        <f t="shared" si="17"/>
        <v/>
      </c>
      <c r="AM25" s="343">
        <f>'SCH B2 &amp; B3'!L25</f>
        <v>0</v>
      </c>
      <c r="AN25" s="343">
        <f>'SCH B2 &amp; B3 (prior yr)'!L25</f>
        <v>0</v>
      </c>
      <c r="AO25" s="344">
        <f t="shared" si="18"/>
        <v>0</v>
      </c>
      <c r="AP25" s="309" t="str">
        <f t="shared" si="19"/>
        <v/>
      </c>
      <c r="AQ25" s="343">
        <f>'SCH B2 &amp; B3'!M25</f>
        <v>0</v>
      </c>
      <c r="AR25" s="343">
        <f>'SCH B2 &amp; B3 (prior yr)'!M25</f>
        <v>0</v>
      </c>
      <c r="AS25" s="344">
        <f t="shared" si="20"/>
        <v>0</v>
      </c>
      <c r="AT25" s="309" t="str">
        <f t="shared" si="21"/>
        <v/>
      </c>
      <c r="AU25" s="343">
        <f>'SCH B2 &amp; B3'!N25</f>
        <v>0</v>
      </c>
      <c r="AV25" s="343">
        <f>'SCH B2 &amp; B3 (prior yr)'!N25</f>
        <v>0</v>
      </c>
      <c r="AW25" s="344">
        <f t="shared" si="22"/>
        <v>0</v>
      </c>
      <c r="AX25" s="309" t="str">
        <f t="shared" si="23"/>
        <v/>
      </c>
      <c r="AY25" s="343">
        <f>'SCH B2 &amp; B3'!O25</f>
        <v>0</v>
      </c>
      <c r="AZ25" s="343">
        <f>'SCH B2 &amp; B3 (prior yr)'!O25</f>
        <v>0</v>
      </c>
      <c r="BA25" s="344">
        <f t="shared" si="24"/>
        <v>0</v>
      </c>
      <c r="BB25" s="309" t="str">
        <f t="shared" si="25"/>
        <v/>
      </c>
      <c r="BC25" s="345">
        <f t="shared" si="26"/>
        <v>0</v>
      </c>
      <c r="BD25" s="345">
        <f t="shared" si="41"/>
        <v>0</v>
      </c>
      <c r="BE25" s="345">
        <f t="shared" si="42"/>
        <v>0</v>
      </c>
      <c r="BF25" s="309" t="str">
        <f t="shared" si="43"/>
        <v/>
      </c>
      <c r="BG25" s="343">
        <f>'SCH B2 &amp; B3'!P25</f>
        <v>0</v>
      </c>
      <c r="BH25" s="343">
        <f>'SCH B2 &amp; B3 (prior yr)'!P25</f>
        <v>0</v>
      </c>
      <c r="BI25" s="344">
        <f t="shared" si="27"/>
        <v>0</v>
      </c>
      <c r="BJ25" s="309" t="str">
        <f t="shared" si="28"/>
        <v/>
      </c>
      <c r="BK25" s="343">
        <f>'SCH B2 &amp; B3'!Q25</f>
        <v>0</v>
      </c>
      <c r="BL25" s="343">
        <f>'SCH B2 &amp; B3 (prior yr)'!Q25</f>
        <v>0</v>
      </c>
      <c r="BM25" s="344">
        <f t="shared" si="29"/>
        <v>0</v>
      </c>
      <c r="BN25" s="309" t="str">
        <f t="shared" si="30"/>
        <v/>
      </c>
      <c r="BO25" s="343">
        <f>'SCH B2 &amp; B3'!R25</f>
        <v>0</v>
      </c>
      <c r="BP25" s="343">
        <f>'SCH B2 &amp; B3 (prior yr)'!R25</f>
        <v>0</v>
      </c>
      <c r="BQ25" s="344">
        <f t="shared" si="31"/>
        <v>0</v>
      </c>
      <c r="BR25" s="309" t="str">
        <f t="shared" si="32"/>
        <v/>
      </c>
      <c r="BS25" s="343">
        <f>'SCH B2 &amp; B3'!S25</f>
        <v>0</v>
      </c>
      <c r="BT25" s="343">
        <f>'SCH B2 &amp; B3 (prior yr)'!S25</f>
        <v>0</v>
      </c>
      <c r="BU25" s="344">
        <f t="shared" si="33"/>
        <v>0</v>
      </c>
      <c r="BV25" s="309" t="str">
        <f t="shared" si="34"/>
        <v/>
      </c>
      <c r="BW25" s="343">
        <f>'SCH B2 &amp; B3'!T25</f>
        <v>0</v>
      </c>
      <c r="BX25" s="343">
        <f>'SCH B2 &amp; B3 (prior yr)'!T25</f>
        <v>0</v>
      </c>
      <c r="BY25" s="344">
        <f t="shared" si="35"/>
        <v>0</v>
      </c>
      <c r="BZ25" s="309" t="str">
        <f t="shared" si="36"/>
        <v/>
      </c>
      <c r="CA25" s="311">
        <f t="shared" si="37"/>
        <v>0</v>
      </c>
      <c r="CB25" s="311">
        <f t="shared" si="38"/>
        <v>0</v>
      </c>
      <c r="CC25" s="344">
        <f t="shared" si="39"/>
        <v>0</v>
      </c>
      <c r="CD25" s="309" t="str">
        <f t="shared" si="40"/>
        <v/>
      </c>
    </row>
    <row r="26" spans="1:82" ht="20.100000000000001" customHeight="1" x14ac:dyDescent="0.2">
      <c r="A26" s="66">
        <v>15</v>
      </c>
      <c r="B26" s="63" t="s">
        <v>184</v>
      </c>
      <c r="C26" s="343">
        <f>'SCH B2 &amp; B3'!C26</f>
        <v>0</v>
      </c>
      <c r="D26" s="343">
        <f>'SCH B2 &amp; B3 (prior yr)'!C26</f>
        <v>0</v>
      </c>
      <c r="E26" s="344">
        <f t="shared" si="0"/>
        <v>0</v>
      </c>
      <c r="F26" s="309" t="str">
        <f t="shared" si="1"/>
        <v/>
      </c>
      <c r="G26" s="343">
        <f>'SCH B2 &amp; B3'!D26</f>
        <v>0</v>
      </c>
      <c r="H26" s="343">
        <f>'SCH B2 &amp; B3 (prior yr)'!D26</f>
        <v>0</v>
      </c>
      <c r="I26" s="344">
        <f t="shared" si="2"/>
        <v>0</v>
      </c>
      <c r="J26" s="309" t="str">
        <f t="shared" si="3"/>
        <v/>
      </c>
      <c r="K26" s="343">
        <f>'SCH B2 &amp; B3'!E26</f>
        <v>0</v>
      </c>
      <c r="L26" s="343">
        <f>'SCH B2 &amp; B3 (prior yr)'!E26</f>
        <v>0</v>
      </c>
      <c r="M26" s="344">
        <f t="shared" si="4"/>
        <v>0</v>
      </c>
      <c r="N26" s="309" t="str">
        <f t="shared" si="5"/>
        <v/>
      </c>
      <c r="O26" s="343">
        <f>'SCH B2 &amp; B3'!F26</f>
        <v>0</v>
      </c>
      <c r="P26" s="343">
        <f>'SCH B2 &amp; B3 (prior yr)'!F26</f>
        <v>0</v>
      </c>
      <c r="Q26" s="344">
        <f t="shared" si="6"/>
        <v>0</v>
      </c>
      <c r="R26" s="309" t="str">
        <f t="shared" si="7"/>
        <v/>
      </c>
      <c r="S26" s="343">
        <f>'SCH B2 &amp; B3'!G26</f>
        <v>0</v>
      </c>
      <c r="T26" s="343">
        <f>'SCH B2 &amp; B3 (prior yr)'!G26</f>
        <v>0</v>
      </c>
      <c r="U26" s="344">
        <f t="shared" si="8"/>
        <v>0</v>
      </c>
      <c r="V26" s="309" t="str">
        <f t="shared" si="9"/>
        <v/>
      </c>
      <c r="W26" s="343">
        <f>'SCH B2 &amp; B3'!H26</f>
        <v>0</v>
      </c>
      <c r="X26" s="343">
        <f>'SCH B2 &amp; B3 (prior yr)'!H26</f>
        <v>0</v>
      </c>
      <c r="Y26" s="344">
        <f t="shared" si="10"/>
        <v>0</v>
      </c>
      <c r="Z26" s="309" t="str">
        <f t="shared" si="11"/>
        <v/>
      </c>
      <c r="AA26" s="343">
        <f>'SCH B2 &amp; B3'!I26</f>
        <v>0</v>
      </c>
      <c r="AB26" s="343">
        <f>'SCH B2 &amp; B3 (prior yr)'!I26</f>
        <v>0</v>
      </c>
      <c r="AC26" s="344">
        <f t="shared" si="12"/>
        <v>0</v>
      </c>
      <c r="AD26" s="309" t="str">
        <f t="shared" si="13"/>
        <v/>
      </c>
      <c r="AE26" s="343">
        <f>'SCH B2 &amp; B3'!J26</f>
        <v>0</v>
      </c>
      <c r="AF26" s="343">
        <f>'SCH B2 &amp; B3 (prior yr)'!J26</f>
        <v>0</v>
      </c>
      <c r="AG26" s="344">
        <f t="shared" si="14"/>
        <v>0</v>
      </c>
      <c r="AH26" s="309" t="str">
        <f t="shared" si="15"/>
        <v/>
      </c>
      <c r="AI26" s="343">
        <f>'SCH B2 &amp; B3'!K26</f>
        <v>0</v>
      </c>
      <c r="AJ26" s="343">
        <f>'SCH B2 &amp; B3 (prior yr)'!K26</f>
        <v>0</v>
      </c>
      <c r="AK26" s="344">
        <f t="shared" si="16"/>
        <v>0</v>
      </c>
      <c r="AL26" s="309" t="str">
        <f t="shared" si="17"/>
        <v/>
      </c>
      <c r="AM26" s="343">
        <f>'SCH B2 &amp; B3'!L26</f>
        <v>0</v>
      </c>
      <c r="AN26" s="343">
        <f>'SCH B2 &amp; B3 (prior yr)'!L26</f>
        <v>0</v>
      </c>
      <c r="AO26" s="344">
        <f t="shared" si="18"/>
        <v>0</v>
      </c>
      <c r="AP26" s="309" t="str">
        <f t="shared" si="19"/>
        <v/>
      </c>
      <c r="AQ26" s="343">
        <f>'SCH B2 &amp; B3'!M26</f>
        <v>0</v>
      </c>
      <c r="AR26" s="343">
        <f>'SCH B2 &amp; B3 (prior yr)'!M26</f>
        <v>0</v>
      </c>
      <c r="AS26" s="344">
        <f t="shared" si="20"/>
        <v>0</v>
      </c>
      <c r="AT26" s="309" t="str">
        <f t="shared" si="21"/>
        <v/>
      </c>
      <c r="AU26" s="343">
        <f>'SCH B2 &amp; B3'!N26</f>
        <v>0</v>
      </c>
      <c r="AV26" s="343">
        <f>'SCH B2 &amp; B3 (prior yr)'!N26</f>
        <v>0</v>
      </c>
      <c r="AW26" s="344">
        <f t="shared" si="22"/>
        <v>0</v>
      </c>
      <c r="AX26" s="309" t="str">
        <f t="shared" si="23"/>
        <v/>
      </c>
      <c r="AY26" s="343">
        <f>'SCH B2 &amp; B3'!O26</f>
        <v>0</v>
      </c>
      <c r="AZ26" s="343">
        <f>'SCH B2 &amp; B3 (prior yr)'!O26</f>
        <v>0</v>
      </c>
      <c r="BA26" s="344">
        <f t="shared" si="24"/>
        <v>0</v>
      </c>
      <c r="BB26" s="309" t="str">
        <f t="shared" si="25"/>
        <v/>
      </c>
      <c r="BC26" s="345">
        <f t="shared" si="26"/>
        <v>0</v>
      </c>
      <c r="BD26" s="345">
        <f t="shared" si="41"/>
        <v>0</v>
      </c>
      <c r="BE26" s="345">
        <f t="shared" si="42"/>
        <v>0</v>
      </c>
      <c r="BF26" s="309" t="str">
        <f t="shared" si="43"/>
        <v/>
      </c>
      <c r="BG26" s="343">
        <f>'SCH B2 &amp; B3'!P26</f>
        <v>0</v>
      </c>
      <c r="BH26" s="343">
        <f>'SCH B2 &amp; B3 (prior yr)'!P26</f>
        <v>0</v>
      </c>
      <c r="BI26" s="344">
        <f t="shared" si="27"/>
        <v>0</v>
      </c>
      <c r="BJ26" s="309" t="str">
        <f t="shared" si="28"/>
        <v/>
      </c>
      <c r="BK26" s="343">
        <f>'SCH B2 &amp; B3'!Q26</f>
        <v>0</v>
      </c>
      <c r="BL26" s="343">
        <f>'SCH B2 &amp; B3 (prior yr)'!Q26</f>
        <v>0</v>
      </c>
      <c r="BM26" s="344">
        <f t="shared" si="29"/>
        <v>0</v>
      </c>
      <c r="BN26" s="309" t="str">
        <f t="shared" si="30"/>
        <v/>
      </c>
      <c r="BO26" s="343">
        <f>'SCH B2 &amp; B3'!R26</f>
        <v>0</v>
      </c>
      <c r="BP26" s="343">
        <f>'SCH B2 &amp; B3 (prior yr)'!R26</f>
        <v>0</v>
      </c>
      <c r="BQ26" s="344">
        <f t="shared" si="31"/>
        <v>0</v>
      </c>
      <c r="BR26" s="309" t="str">
        <f t="shared" si="32"/>
        <v/>
      </c>
      <c r="BS26" s="343">
        <f>'SCH B2 &amp; B3'!S26</f>
        <v>0</v>
      </c>
      <c r="BT26" s="343">
        <f>'SCH B2 &amp; B3 (prior yr)'!S26</f>
        <v>0</v>
      </c>
      <c r="BU26" s="344">
        <f t="shared" si="33"/>
        <v>0</v>
      </c>
      <c r="BV26" s="309" t="str">
        <f t="shared" si="34"/>
        <v/>
      </c>
      <c r="BW26" s="343">
        <f>'SCH B2 &amp; B3'!T26</f>
        <v>0</v>
      </c>
      <c r="BX26" s="343">
        <f>'SCH B2 &amp; B3 (prior yr)'!T26</f>
        <v>0</v>
      </c>
      <c r="BY26" s="344">
        <f t="shared" si="35"/>
        <v>0</v>
      </c>
      <c r="BZ26" s="309" t="str">
        <f t="shared" si="36"/>
        <v/>
      </c>
      <c r="CA26" s="311">
        <f t="shared" si="37"/>
        <v>0</v>
      </c>
      <c r="CB26" s="311">
        <f t="shared" si="38"/>
        <v>0</v>
      </c>
      <c r="CC26" s="344">
        <f t="shared" si="39"/>
        <v>0</v>
      </c>
      <c r="CD26" s="309" t="str">
        <f t="shared" si="40"/>
        <v/>
      </c>
    </row>
    <row r="27" spans="1:82" ht="20.100000000000001" customHeight="1" x14ac:dyDescent="0.2">
      <c r="A27" s="66">
        <v>16</v>
      </c>
      <c r="B27" s="63" t="s">
        <v>185</v>
      </c>
      <c r="C27" s="343">
        <f>'SCH B2 &amp; B3'!C27</f>
        <v>0</v>
      </c>
      <c r="D27" s="343">
        <f>'SCH B2 &amp; B3 (prior yr)'!C27</f>
        <v>0</v>
      </c>
      <c r="E27" s="344">
        <f t="shared" si="0"/>
        <v>0</v>
      </c>
      <c r="F27" s="309" t="str">
        <f t="shared" si="1"/>
        <v/>
      </c>
      <c r="G27" s="343">
        <f>'SCH B2 &amp; B3'!D27</f>
        <v>0</v>
      </c>
      <c r="H27" s="343">
        <f>'SCH B2 &amp; B3 (prior yr)'!D27</f>
        <v>0</v>
      </c>
      <c r="I27" s="344">
        <f t="shared" si="2"/>
        <v>0</v>
      </c>
      <c r="J27" s="309" t="str">
        <f t="shared" si="3"/>
        <v/>
      </c>
      <c r="K27" s="343">
        <f>'SCH B2 &amp; B3'!E27</f>
        <v>0</v>
      </c>
      <c r="L27" s="343">
        <f>'SCH B2 &amp; B3 (prior yr)'!E27</f>
        <v>0</v>
      </c>
      <c r="M27" s="344">
        <f t="shared" si="4"/>
        <v>0</v>
      </c>
      <c r="N27" s="309" t="str">
        <f t="shared" si="5"/>
        <v/>
      </c>
      <c r="O27" s="343">
        <f>'SCH B2 &amp; B3'!F27</f>
        <v>0</v>
      </c>
      <c r="P27" s="343">
        <f>'SCH B2 &amp; B3 (prior yr)'!F27</f>
        <v>0</v>
      </c>
      <c r="Q27" s="344">
        <f t="shared" si="6"/>
        <v>0</v>
      </c>
      <c r="R27" s="309" t="str">
        <f t="shared" si="7"/>
        <v/>
      </c>
      <c r="S27" s="343">
        <f>'SCH B2 &amp; B3'!G27</f>
        <v>0</v>
      </c>
      <c r="T27" s="343">
        <f>'SCH B2 &amp; B3 (prior yr)'!G27</f>
        <v>0</v>
      </c>
      <c r="U27" s="344">
        <f t="shared" si="8"/>
        <v>0</v>
      </c>
      <c r="V27" s="309" t="str">
        <f t="shared" si="9"/>
        <v/>
      </c>
      <c r="W27" s="343">
        <f>'SCH B2 &amp; B3'!H27</f>
        <v>0</v>
      </c>
      <c r="X27" s="343">
        <f>'SCH B2 &amp; B3 (prior yr)'!H27</f>
        <v>0</v>
      </c>
      <c r="Y27" s="344">
        <f t="shared" si="10"/>
        <v>0</v>
      </c>
      <c r="Z27" s="309" t="str">
        <f t="shared" si="11"/>
        <v/>
      </c>
      <c r="AA27" s="343">
        <f>'SCH B2 &amp; B3'!I27</f>
        <v>0</v>
      </c>
      <c r="AB27" s="343">
        <f>'SCH B2 &amp; B3 (prior yr)'!I27</f>
        <v>0</v>
      </c>
      <c r="AC27" s="344">
        <f t="shared" si="12"/>
        <v>0</v>
      </c>
      <c r="AD27" s="309" t="str">
        <f t="shared" si="13"/>
        <v/>
      </c>
      <c r="AE27" s="343">
        <f>'SCH B2 &amp; B3'!J27</f>
        <v>0</v>
      </c>
      <c r="AF27" s="343">
        <f>'SCH B2 &amp; B3 (prior yr)'!J27</f>
        <v>0</v>
      </c>
      <c r="AG27" s="344">
        <f t="shared" si="14"/>
        <v>0</v>
      </c>
      <c r="AH27" s="309" t="str">
        <f t="shared" si="15"/>
        <v/>
      </c>
      <c r="AI27" s="343">
        <f>'SCH B2 &amp; B3'!K27</f>
        <v>0</v>
      </c>
      <c r="AJ27" s="343">
        <f>'SCH B2 &amp; B3 (prior yr)'!K27</f>
        <v>0</v>
      </c>
      <c r="AK27" s="344">
        <f t="shared" si="16"/>
        <v>0</v>
      </c>
      <c r="AL27" s="309" t="str">
        <f t="shared" si="17"/>
        <v/>
      </c>
      <c r="AM27" s="343">
        <f>'SCH B2 &amp; B3'!L27</f>
        <v>0</v>
      </c>
      <c r="AN27" s="343">
        <f>'SCH B2 &amp; B3 (prior yr)'!L27</f>
        <v>0</v>
      </c>
      <c r="AO27" s="344">
        <f t="shared" si="18"/>
        <v>0</v>
      </c>
      <c r="AP27" s="309" t="str">
        <f t="shared" si="19"/>
        <v/>
      </c>
      <c r="AQ27" s="343">
        <f>'SCH B2 &amp; B3'!M27</f>
        <v>0</v>
      </c>
      <c r="AR27" s="343">
        <f>'SCH B2 &amp; B3 (prior yr)'!M27</f>
        <v>0</v>
      </c>
      <c r="AS27" s="344">
        <f t="shared" si="20"/>
        <v>0</v>
      </c>
      <c r="AT27" s="309" t="str">
        <f t="shared" si="21"/>
        <v/>
      </c>
      <c r="AU27" s="343">
        <f>'SCH B2 &amp; B3'!N27</f>
        <v>0</v>
      </c>
      <c r="AV27" s="343">
        <f>'SCH B2 &amp; B3 (prior yr)'!N27</f>
        <v>0</v>
      </c>
      <c r="AW27" s="344">
        <f t="shared" si="22"/>
        <v>0</v>
      </c>
      <c r="AX27" s="309" t="str">
        <f t="shared" si="23"/>
        <v/>
      </c>
      <c r="AY27" s="343">
        <f>'SCH B2 &amp; B3'!O27</f>
        <v>0</v>
      </c>
      <c r="AZ27" s="343">
        <f>'SCH B2 &amp; B3 (prior yr)'!O27</f>
        <v>0</v>
      </c>
      <c r="BA27" s="344">
        <f t="shared" si="24"/>
        <v>0</v>
      </c>
      <c r="BB27" s="309" t="str">
        <f t="shared" si="25"/>
        <v/>
      </c>
      <c r="BC27" s="345">
        <f t="shared" si="26"/>
        <v>0</v>
      </c>
      <c r="BD27" s="345">
        <f t="shared" si="41"/>
        <v>0</v>
      </c>
      <c r="BE27" s="345">
        <f t="shared" si="42"/>
        <v>0</v>
      </c>
      <c r="BF27" s="309" t="str">
        <f t="shared" si="43"/>
        <v/>
      </c>
      <c r="BG27" s="343">
        <f>'SCH B2 &amp; B3'!P27</f>
        <v>0</v>
      </c>
      <c r="BH27" s="343">
        <f>'SCH B2 &amp; B3 (prior yr)'!P27</f>
        <v>0</v>
      </c>
      <c r="BI27" s="344">
        <f t="shared" si="27"/>
        <v>0</v>
      </c>
      <c r="BJ27" s="309" t="str">
        <f t="shared" si="28"/>
        <v/>
      </c>
      <c r="BK27" s="343">
        <f>'SCH B2 &amp; B3'!Q27</f>
        <v>0</v>
      </c>
      <c r="BL27" s="343">
        <f>'SCH B2 &amp; B3 (prior yr)'!Q27</f>
        <v>0</v>
      </c>
      <c r="BM27" s="344">
        <f t="shared" si="29"/>
        <v>0</v>
      </c>
      <c r="BN27" s="309" t="str">
        <f t="shared" si="30"/>
        <v/>
      </c>
      <c r="BO27" s="343">
        <f>'SCH B2 &amp; B3'!R27</f>
        <v>0</v>
      </c>
      <c r="BP27" s="343">
        <f>'SCH B2 &amp; B3 (prior yr)'!R27</f>
        <v>0</v>
      </c>
      <c r="BQ27" s="344">
        <f t="shared" si="31"/>
        <v>0</v>
      </c>
      <c r="BR27" s="309" t="str">
        <f t="shared" si="32"/>
        <v/>
      </c>
      <c r="BS27" s="343">
        <f>'SCH B2 &amp; B3'!S27</f>
        <v>0</v>
      </c>
      <c r="BT27" s="343">
        <f>'SCH B2 &amp; B3 (prior yr)'!S27</f>
        <v>0</v>
      </c>
      <c r="BU27" s="344">
        <f t="shared" si="33"/>
        <v>0</v>
      </c>
      <c r="BV27" s="309" t="str">
        <f t="shared" si="34"/>
        <v/>
      </c>
      <c r="BW27" s="343">
        <f>'SCH B2 &amp; B3'!T27</f>
        <v>0</v>
      </c>
      <c r="BX27" s="343">
        <f>'SCH B2 &amp; B3 (prior yr)'!T27</f>
        <v>0</v>
      </c>
      <c r="BY27" s="344">
        <f t="shared" si="35"/>
        <v>0</v>
      </c>
      <c r="BZ27" s="309" t="str">
        <f t="shared" si="36"/>
        <v/>
      </c>
      <c r="CA27" s="311">
        <f t="shared" si="37"/>
        <v>0</v>
      </c>
      <c r="CB27" s="311">
        <f t="shared" si="38"/>
        <v>0</v>
      </c>
      <c r="CC27" s="344">
        <f t="shared" si="39"/>
        <v>0</v>
      </c>
      <c r="CD27" s="309" t="str">
        <f t="shared" si="40"/>
        <v/>
      </c>
    </row>
    <row r="28" spans="1:82" ht="20.100000000000001" customHeight="1" x14ac:dyDescent="0.2">
      <c r="A28" s="66">
        <v>17</v>
      </c>
      <c r="B28" s="63" t="s">
        <v>186</v>
      </c>
      <c r="C28" s="343">
        <f>'SCH B2 &amp; B3'!C28</f>
        <v>0</v>
      </c>
      <c r="D28" s="343">
        <f>'SCH B2 &amp; B3 (prior yr)'!C28</f>
        <v>0</v>
      </c>
      <c r="E28" s="344">
        <f t="shared" si="0"/>
        <v>0</v>
      </c>
      <c r="F28" s="309" t="str">
        <f t="shared" si="1"/>
        <v/>
      </c>
      <c r="G28" s="343">
        <f>'SCH B2 &amp; B3'!D28</f>
        <v>0</v>
      </c>
      <c r="H28" s="343">
        <f>'SCH B2 &amp; B3 (prior yr)'!D28</f>
        <v>0</v>
      </c>
      <c r="I28" s="344">
        <f t="shared" si="2"/>
        <v>0</v>
      </c>
      <c r="J28" s="309" t="str">
        <f t="shared" si="3"/>
        <v/>
      </c>
      <c r="K28" s="343">
        <f>'SCH B2 &amp; B3'!E28</f>
        <v>0</v>
      </c>
      <c r="L28" s="343">
        <f>'SCH B2 &amp; B3 (prior yr)'!E28</f>
        <v>0</v>
      </c>
      <c r="M28" s="344">
        <f t="shared" si="4"/>
        <v>0</v>
      </c>
      <c r="N28" s="309" t="str">
        <f t="shared" si="5"/>
        <v/>
      </c>
      <c r="O28" s="343">
        <f>'SCH B2 &amp; B3'!F28</f>
        <v>0</v>
      </c>
      <c r="P28" s="343">
        <f>'SCH B2 &amp; B3 (prior yr)'!F28</f>
        <v>0</v>
      </c>
      <c r="Q28" s="344">
        <f t="shared" si="6"/>
        <v>0</v>
      </c>
      <c r="R28" s="309" t="str">
        <f t="shared" si="7"/>
        <v/>
      </c>
      <c r="S28" s="343">
        <f>'SCH B2 &amp; B3'!G28</f>
        <v>0</v>
      </c>
      <c r="T28" s="343">
        <f>'SCH B2 &amp; B3 (prior yr)'!G28</f>
        <v>0</v>
      </c>
      <c r="U28" s="344">
        <f t="shared" si="8"/>
        <v>0</v>
      </c>
      <c r="V28" s="309" t="str">
        <f t="shared" si="9"/>
        <v/>
      </c>
      <c r="W28" s="343">
        <f>'SCH B2 &amp; B3'!H28</f>
        <v>0</v>
      </c>
      <c r="X28" s="343">
        <f>'SCH B2 &amp; B3 (prior yr)'!H28</f>
        <v>0</v>
      </c>
      <c r="Y28" s="344">
        <f t="shared" si="10"/>
        <v>0</v>
      </c>
      <c r="Z28" s="309" t="str">
        <f t="shared" si="11"/>
        <v/>
      </c>
      <c r="AA28" s="343">
        <f>'SCH B2 &amp; B3'!I28</f>
        <v>0</v>
      </c>
      <c r="AB28" s="343">
        <f>'SCH B2 &amp; B3 (prior yr)'!I28</f>
        <v>0</v>
      </c>
      <c r="AC28" s="344">
        <f t="shared" si="12"/>
        <v>0</v>
      </c>
      <c r="AD28" s="309" t="str">
        <f t="shared" si="13"/>
        <v/>
      </c>
      <c r="AE28" s="343">
        <f>'SCH B2 &amp; B3'!J28</f>
        <v>0</v>
      </c>
      <c r="AF28" s="343">
        <f>'SCH B2 &amp; B3 (prior yr)'!J28</f>
        <v>0</v>
      </c>
      <c r="AG28" s="344">
        <f t="shared" si="14"/>
        <v>0</v>
      </c>
      <c r="AH28" s="309" t="str">
        <f t="shared" si="15"/>
        <v/>
      </c>
      <c r="AI28" s="343">
        <f>'SCH B2 &amp; B3'!K28</f>
        <v>0</v>
      </c>
      <c r="AJ28" s="343">
        <f>'SCH B2 &amp; B3 (prior yr)'!K28</f>
        <v>0</v>
      </c>
      <c r="AK28" s="344">
        <f t="shared" si="16"/>
        <v>0</v>
      </c>
      <c r="AL28" s="309" t="str">
        <f t="shared" si="17"/>
        <v/>
      </c>
      <c r="AM28" s="343">
        <f>'SCH B2 &amp; B3'!L28</f>
        <v>0</v>
      </c>
      <c r="AN28" s="343">
        <f>'SCH B2 &amp; B3 (prior yr)'!L28</f>
        <v>0</v>
      </c>
      <c r="AO28" s="344">
        <f t="shared" si="18"/>
        <v>0</v>
      </c>
      <c r="AP28" s="309" t="str">
        <f t="shared" si="19"/>
        <v/>
      </c>
      <c r="AQ28" s="343">
        <f>'SCH B2 &amp; B3'!M28</f>
        <v>0</v>
      </c>
      <c r="AR28" s="343">
        <f>'SCH B2 &amp; B3 (prior yr)'!M28</f>
        <v>0</v>
      </c>
      <c r="AS28" s="344">
        <f t="shared" si="20"/>
        <v>0</v>
      </c>
      <c r="AT28" s="309" t="str">
        <f t="shared" si="21"/>
        <v/>
      </c>
      <c r="AU28" s="343">
        <f>'SCH B2 &amp; B3'!N28</f>
        <v>0</v>
      </c>
      <c r="AV28" s="343">
        <f>'SCH B2 &amp; B3 (prior yr)'!N28</f>
        <v>0</v>
      </c>
      <c r="AW28" s="344">
        <f t="shared" si="22"/>
        <v>0</v>
      </c>
      <c r="AX28" s="309" t="str">
        <f t="shared" si="23"/>
        <v/>
      </c>
      <c r="AY28" s="343">
        <f>'SCH B2 &amp; B3'!O28</f>
        <v>0</v>
      </c>
      <c r="AZ28" s="343">
        <f>'SCH B2 &amp; B3 (prior yr)'!O28</f>
        <v>0</v>
      </c>
      <c r="BA28" s="344">
        <f t="shared" si="24"/>
        <v>0</v>
      </c>
      <c r="BB28" s="309" t="str">
        <f t="shared" si="25"/>
        <v/>
      </c>
      <c r="BC28" s="345">
        <f t="shared" si="26"/>
        <v>0</v>
      </c>
      <c r="BD28" s="345">
        <f t="shared" si="41"/>
        <v>0</v>
      </c>
      <c r="BE28" s="345">
        <f t="shared" si="42"/>
        <v>0</v>
      </c>
      <c r="BF28" s="309" t="str">
        <f t="shared" si="43"/>
        <v/>
      </c>
      <c r="BG28" s="343">
        <f>'SCH B2 &amp; B3'!P28</f>
        <v>0</v>
      </c>
      <c r="BH28" s="343">
        <f>'SCH B2 &amp; B3 (prior yr)'!P28</f>
        <v>0</v>
      </c>
      <c r="BI28" s="344">
        <f t="shared" si="27"/>
        <v>0</v>
      </c>
      <c r="BJ28" s="309" t="str">
        <f t="shared" si="28"/>
        <v/>
      </c>
      <c r="BK28" s="343">
        <f>'SCH B2 &amp; B3'!Q28</f>
        <v>0</v>
      </c>
      <c r="BL28" s="343">
        <f>'SCH B2 &amp; B3 (prior yr)'!Q28</f>
        <v>0</v>
      </c>
      <c r="BM28" s="344">
        <f t="shared" si="29"/>
        <v>0</v>
      </c>
      <c r="BN28" s="309" t="str">
        <f t="shared" si="30"/>
        <v/>
      </c>
      <c r="BO28" s="343">
        <f>'SCH B2 &amp; B3'!R28</f>
        <v>0</v>
      </c>
      <c r="BP28" s="343">
        <f>'SCH B2 &amp; B3 (prior yr)'!R28</f>
        <v>0</v>
      </c>
      <c r="BQ28" s="344">
        <f t="shared" si="31"/>
        <v>0</v>
      </c>
      <c r="BR28" s="309" t="str">
        <f t="shared" si="32"/>
        <v/>
      </c>
      <c r="BS28" s="343">
        <f>'SCH B2 &amp; B3'!S28</f>
        <v>0</v>
      </c>
      <c r="BT28" s="343">
        <f>'SCH B2 &amp; B3 (prior yr)'!S28</f>
        <v>0</v>
      </c>
      <c r="BU28" s="344">
        <f t="shared" si="33"/>
        <v>0</v>
      </c>
      <c r="BV28" s="309" t="str">
        <f t="shared" si="34"/>
        <v/>
      </c>
      <c r="BW28" s="343">
        <f>'SCH B2 &amp; B3'!T28</f>
        <v>0</v>
      </c>
      <c r="BX28" s="343">
        <f>'SCH B2 &amp; B3 (prior yr)'!T28</f>
        <v>0</v>
      </c>
      <c r="BY28" s="344">
        <f t="shared" si="35"/>
        <v>0</v>
      </c>
      <c r="BZ28" s="309" t="str">
        <f t="shared" si="36"/>
        <v/>
      </c>
      <c r="CA28" s="311">
        <f t="shared" si="37"/>
        <v>0</v>
      </c>
      <c r="CB28" s="311">
        <f t="shared" si="38"/>
        <v>0</v>
      </c>
      <c r="CC28" s="344">
        <f t="shared" si="39"/>
        <v>0</v>
      </c>
      <c r="CD28" s="309" t="str">
        <f t="shared" si="40"/>
        <v/>
      </c>
    </row>
    <row r="29" spans="1:82" ht="20.100000000000001" customHeight="1" x14ac:dyDescent="0.2">
      <c r="A29" s="66">
        <v>18</v>
      </c>
      <c r="B29" s="63" t="s">
        <v>337</v>
      </c>
      <c r="C29" s="343">
        <f>'SCH B2 &amp; B3'!C29</f>
        <v>0</v>
      </c>
      <c r="D29" s="343">
        <f>'SCH B2 &amp; B3 (prior yr)'!C29</f>
        <v>0</v>
      </c>
      <c r="E29" s="344">
        <f t="shared" si="0"/>
        <v>0</v>
      </c>
      <c r="F29" s="309" t="str">
        <f t="shared" si="1"/>
        <v/>
      </c>
      <c r="G29" s="343">
        <f>'SCH B2 &amp; B3'!D29</f>
        <v>0</v>
      </c>
      <c r="H29" s="343">
        <f>'SCH B2 &amp; B3 (prior yr)'!D29</f>
        <v>0</v>
      </c>
      <c r="I29" s="344">
        <f t="shared" si="2"/>
        <v>0</v>
      </c>
      <c r="J29" s="309" t="str">
        <f t="shared" si="3"/>
        <v/>
      </c>
      <c r="K29" s="343">
        <f>'SCH B2 &amp; B3'!E29</f>
        <v>0</v>
      </c>
      <c r="L29" s="343">
        <f>'SCH B2 &amp; B3 (prior yr)'!E29</f>
        <v>0</v>
      </c>
      <c r="M29" s="344">
        <f t="shared" si="4"/>
        <v>0</v>
      </c>
      <c r="N29" s="309" t="str">
        <f t="shared" si="5"/>
        <v/>
      </c>
      <c r="O29" s="343">
        <f>'SCH B2 &amp; B3'!F29</f>
        <v>0</v>
      </c>
      <c r="P29" s="343">
        <f>'SCH B2 &amp; B3 (prior yr)'!F29</f>
        <v>0</v>
      </c>
      <c r="Q29" s="344">
        <f t="shared" si="6"/>
        <v>0</v>
      </c>
      <c r="R29" s="309" t="str">
        <f t="shared" si="7"/>
        <v/>
      </c>
      <c r="S29" s="343">
        <f>'SCH B2 &amp; B3'!G29</f>
        <v>0</v>
      </c>
      <c r="T29" s="343">
        <f>'SCH B2 &amp; B3 (prior yr)'!G29</f>
        <v>0</v>
      </c>
      <c r="U29" s="344">
        <f t="shared" si="8"/>
        <v>0</v>
      </c>
      <c r="V29" s="309" t="str">
        <f t="shared" si="9"/>
        <v/>
      </c>
      <c r="W29" s="343">
        <f>'SCH B2 &amp; B3'!H29</f>
        <v>0</v>
      </c>
      <c r="X29" s="343">
        <f>'SCH B2 &amp; B3 (prior yr)'!H29</f>
        <v>0</v>
      </c>
      <c r="Y29" s="344">
        <f t="shared" si="10"/>
        <v>0</v>
      </c>
      <c r="Z29" s="309" t="str">
        <f t="shared" si="11"/>
        <v/>
      </c>
      <c r="AA29" s="343">
        <f>'SCH B2 &amp; B3'!I29</f>
        <v>0</v>
      </c>
      <c r="AB29" s="343">
        <f>'SCH B2 &amp; B3 (prior yr)'!I29</f>
        <v>0</v>
      </c>
      <c r="AC29" s="344">
        <f t="shared" si="12"/>
        <v>0</v>
      </c>
      <c r="AD29" s="309" t="str">
        <f t="shared" si="13"/>
        <v/>
      </c>
      <c r="AE29" s="343">
        <f>'SCH B2 &amp; B3'!J29</f>
        <v>0</v>
      </c>
      <c r="AF29" s="343">
        <f>'SCH B2 &amp; B3 (prior yr)'!J29</f>
        <v>0</v>
      </c>
      <c r="AG29" s="344">
        <f t="shared" si="14"/>
        <v>0</v>
      </c>
      <c r="AH29" s="309" t="str">
        <f t="shared" si="15"/>
        <v/>
      </c>
      <c r="AI29" s="343">
        <f>'SCH B2 &amp; B3'!K29</f>
        <v>0</v>
      </c>
      <c r="AJ29" s="343">
        <f>'SCH B2 &amp; B3 (prior yr)'!K29</f>
        <v>0</v>
      </c>
      <c r="AK29" s="344">
        <f t="shared" si="16"/>
        <v>0</v>
      </c>
      <c r="AL29" s="309" t="str">
        <f t="shared" si="17"/>
        <v/>
      </c>
      <c r="AM29" s="343">
        <f>'SCH B2 &amp; B3'!L29</f>
        <v>0</v>
      </c>
      <c r="AN29" s="343">
        <f>'SCH B2 &amp; B3 (prior yr)'!L29</f>
        <v>0</v>
      </c>
      <c r="AO29" s="344">
        <f t="shared" si="18"/>
        <v>0</v>
      </c>
      <c r="AP29" s="309" t="str">
        <f t="shared" si="19"/>
        <v/>
      </c>
      <c r="AQ29" s="343">
        <f>'SCH B2 &amp; B3'!M29</f>
        <v>0</v>
      </c>
      <c r="AR29" s="343">
        <f>'SCH B2 &amp; B3 (prior yr)'!M29</f>
        <v>0</v>
      </c>
      <c r="AS29" s="344">
        <f t="shared" si="20"/>
        <v>0</v>
      </c>
      <c r="AT29" s="309" t="str">
        <f t="shared" si="21"/>
        <v/>
      </c>
      <c r="AU29" s="343">
        <f>'SCH B2 &amp; B3'!N29</f>
        <v>0</v>
      </c>
      <c r="AV29" s="343">
        <f>'SCH B2 &amp; B3 (prior yr)'!N29</f>
        <v>0</v>
      </c>
      <c r="AW29" s="344">
        <f t="shared" si="22"/>
        <v>0</v>
      </c>
      <c r="AX29" s="309" t="str">
        <f t="shared" si="23"/>
        <v/>
      </c>
      <c r="AY29" s="343">
        <f>'SCH B2 &amp; B3'!O29</f>
        <v>0</v>
      </c>
      <c r="AZ29" s="343">
        <f>'SCH B2 &amp; B3 (prior yr)'!O29</f>
        <v>0</v>
      </c>
      <c r="BA29" s="344">
        <f t="shared" si="24"/>
        <v>0</v>
      </c>
      <c r="BB29" s="309" t="str">
        <f t="shared" si="25"/>
        <v/>
      </c>
      <c r="BC29" s="345">
        <f t="shared" si="26"/>
        <v>0</v>
      </c>
      <c r="BD29" s="345">
        <f t="shared" si="41"/>
        <v>0</v>
      </c>
      <c r="BE29" s="345">
        <f t="shared" si="42"/>
        <v>0</v>
      </c>
      <c r="BF29" s="309" t="str">
        <f t="shared" si="43"/>
        <v/>
      </c>
      <c r="BG29" s="343">
        <f>'SCH B2 &amp; B3'!P29</f>
        <v>0</v>
      </c>
      <c r="BH29" s="343">
        <f>'SCH B2 &amp; B3 (prior yr)'!P29</f>
        <v>0</v>
      </c>
      <c r="BI29" s="344">
        <f t="shared" si="27"/>
        <v>0</v>
      </c>
      <c r="BJ29" s="309" t="str">
        <f t="shared" si="28"/>
        <v/>
      </c>
      <c r="BK29" s="343">
        <f>'SCH B2 &amp; B3'!Q29</f>
        <v>0</v>
      </c>
      <c r="BL29" s="343">
        <f>'SCH B2 &amp; B3 (prior yr)'!Q29</f>
        <v>0</v>
      </c>
      <c r="BM29" s="344">
        <f t="shared" si="29"/>
        <v>0</v>
      </c>
      <c r="BN29" s="309" t="str">
        <f t="shared" si="30"/>
        <v/>
      </c>
      <c r="BO29" s="343">
        <f>'SCH B2 &amp; B3'!R29</f>
        <v>0</v>
      </c>
      <c r="BP29" s="343">
        <f>'SCH B2 &amp; B3 (prior yr)'!R29</f>
        <v>0</v>
      </c>
      <c r="BQ29" s="344">
        <f t="shared" si="31"/>
        <v>0</v>
      </c>
      <c r="BR29" s="309" t="str">
        <f t="shared" si="32"/>
        <v/>
      </c>
      <c r="BS29" s="343">
        <f>'SCH B2 &amp; B3'!S29</f>
        <v>0</v>
      </c>
      <c r="BT29" s="343">
        <f>'SCH B2 &amp; B3 (prior yr)'!S29</f>
        <v>0</v>
      </c>
      <c r="BU29" s="344">
        <f t="shared" si="33"/>
        <v>0</v>
      </c>
      <c r="BV29" s="309" t="str">
        <f t="shared" si="34"/>
        <v/>
      </c>
      <c r="BW29" s="343">
        <f>'SCH B2 &amp; B3'!T29</f>
        <v>0</v>
      </c>
      <c r="BX29" s="343">
        <f>'SCH B2 &amp; B3 (prior yr)'!T29</f>
        <v>0</v>
      </c>
      <c r="BY29" s="344">
        <f t="shared" si="35"/>
        <v>0</v>
      </c>
      <c r="BZ29" s="309" t="str">
        <f t="shared" si="36"/>
        <v/>
      </c>
      <c r="CA29" s="311">
        <f t="shared" si="37"/>
        <v>0</v>
      </c>
      <c r="CB29" s="311">
        <f t="shared" si="38"/>
        <v>0</v>
      </c>
      <c r="CC29" s="344">
        <f t="shared" si="39"/>
        <v>0</v>
      </c>
      <c r="CD29" s="309" t="str">
        <f t="shared" si="40"/>
        <v/>
      </c>
    </row>
    <row r="30" spans="1:82" ht="20.100000000000001" customHeight="1" x14ac:dyDescent="0.2">
      <c r="A30" s="287">
        <v>19</v>
      </c>
      <c r="B30" s="256" t="s">
        <v>386</v>
      </c>
      <c r="C30" s="343">
        <f>'SCH B2 &amp; B3'!C30</f>
        <v>0</v>
      </c>
      <c r="D30" s="343">
        <f>'SCH B2 &amp; B3 (prior yr)'!C30</f>
        <v>0</v>
      </c>
      <c r="E30" s="344">
        <f t="shared" si="0"/>
        <v>0</v>
      </c>
      <c r="F30" s="309" t="str">
        <f t="shared" si="1"/>
        <v/>
      </c>
      <c r="G30" s="343">
        <f>'SCH B2 &amp; B3'!D30</f>
        <v>0</v>
      </c>
      <c r="H30" s="343">
        <f>'SCH B2 &amp; B3 (prior yr)'!D30</f>
        <v>0</v>
      </c>
      <c r="I30" s="344">
        <f t="shared" si="2"/>
        <v>0</v>
      </c>
      <c r="J30" s="309" t="str">
        <f t="shared" si="3"/>
        <v/>
      </c>
      <c r="K30" s="343">
        <f>'SCH B2 &amp; B3'!E30</f>
        <v>0</v>
      </c>
      <c r="L30" s="343">
        <f>'SCH B2 &amp; B3 (prior yr)'!E30</f>
        <v>0</v>
      </c>
      <c r="M30" s="344">
        <f t="shared" si="4"/>
        <v>0</v>
      </c>
      <c r="N30" s="309" t="str">
        <f t="shared" si="5"/>
        <v/>
      </c>
      <c r="O30" s="343">
        <f>'SCH B2 &amp; B3'!F30</f>
        <v>0</v>
      </c>
      <c r="P30" s="343">
        <f>'SCH B2 &amp; B3 (prior yr)'!F30</f>
        <v>0</v>
      </c>
      <c r="Q30" s="344">
        <f t="shared" si="6"/>
        <v>0</v>
      </c>
      <c r="R30" s="309" t="str">
        <f t="shared" si="7"/>
        <v/>
      </c>
      <c r="S30" s="343">
        <f>'SCH B2 &amp; B3'!G30</f>
        <v>0</v>
      </c>
      <c r="T30" s="343">
        <f>'SCH B2 &amp; B3 (prior yr)'!G30</f>
        <v>0</v>
      </c>
      <c r="U30" s="344">
        <f t="shared" si="8"/>
        <v>0</v>
      </c>
      <c r="V30" s="309" t="str">
        <f t="shared" si="9"/>
        <v/>
      </c>
      <c r="W30" s="343">
        <f>'SCH B2 &amp; B3'!H30</f>
        <v>0</v>
      </c>
      <c r="X30" s="343">
        <f>'SCH B2 &amp; B3 (prior yr)'!H30</f>
        <v>0</v>
      </c>
      <c r="Y30" s="344">
        <f t="shared" si="10"/>
        <v>0</v>
      </c>
      <c r="Z30" s="309" t="str">
        <f t="shared" si="11"/>
        <v/>
      </c>
      <c r="AA30" s="343">
        <f>'SCH B2 &amp; B3'!I30</f>
        <v>0</v>
      </c>
      <c r="AB30" s="343">
        <f>'SCH B2 &amp; B3 (prior yr)'!I30</f>
        <v>0</v>
      </c>
      <c r="AC30" s="344">
        <f t="shared" si="12"/>
        <v>0</v>
      </c>
      <c r="AD30" s="309" t="str">
        <f t="shared" si="13"/>
        <v/>
      </c>
      <c r="AE30" s="343">
        <f>'SCH B2 &amp; B3'!J30</f>
        <v>0</v>
      </c>
      <c r="AF30" s="343">
        <f>'SCH B2 &amp; B3 (prior yr)'!J30</f>
        <v>0</v>
      </c>
      <c r="AG30" s="344">
        <f t="shared" si="14"/>
        <v>0</v>
      </c>
      <c r="AH30" s="309" t="str">
        <f t="shared" si="15"/>
        <v/>
      </c>
      <c r="AI30" s="343">
        <f>'SCH B2 &amp; B3'!K30</f>
        <v>0</v>
      </c>
      <c r="AJ30" s="343">
        <f>'SCH B2 &amp; B3 (prior yr)'!K30</f>
        <v>0</v>
      </c>
      <c r="AK30" s="344">
        <f t="shared" si="16"/>
        <v>0</v>
      </c>
      <c r="AL30" s="309" t="str">
        <f t="shared" si="17"/>
        <v/>
      </c>
      <c r="AM30" s="343">
        <f>'SCH B2 &amp; B3'!L30</f>
        <v>0</v>
      </c>
      <c r="AN30" s="343">
        <f>'SCH B2 &amp; B3 (prior yr)'!L30</f>
        <v>0</v>
      </c>
      <c r="AO30" s="344">
        <f t="shared" si="18"/>
        <v>0</v>
      </c>
      <c r="AP30" s="309" t="str">
        <f t="shared" si="19"/>
        <v/>
      </c>
      <c r="AQ30" s="343">
        <f>'SCH B2 &amp; B3'!M30</f>
        <v>0</v>
      </c>
      <c r="AR30" s="343">
        <f>'SCH B2 &amp; B3 (prior yr)'!M30</f>
        <v>0</v>
      </c>
      <c r="AS30" s="344">
        <f t="shared" si="20"/>
        <v>0</v>
      </c>
      <c r="AT30" s="309" t="str">
        <f t="shared" si="21"/>
        <v/>
      </c>
      <c r="AU30" s="343">
        <f>'SCH B2 &amp; B3'!N30</f>
        <v>0</v>
      </c>
      <c r="AV30" s="343">
        <f>'SCH B2 &amp; B3 (prior yr)'!N30</f>
        <v>0</v>
      </c>
      <c r="AW30" s="344">
        <f t="shared" si="22"/>
        <v>0</v>
      </c>
      <c r="AX30" s="309" t="str">
        <f t="shared" si="23"/>
        <v/>
      </c>
      <c r="AY30" s="343">
        <f>'SCH B2 &amp; B3'!O30</f>
        <v>0</v>
      </c>
      <c r="AZ30" s="343">
        <f>'SCH B2 &amp; B3 (prior yr)'!O30</f>
        <v>0</v>
      </c>
      <c r="BA30" s="344">
        <f t="shared" si="24"/>
        <v>0</v>
      </c>
      <c r="BB30" s="309" t="str">
        <f t="shared" si="25"/>
        <v/>
      </c>
      <c r="BC30" s="345">
        <f t="shared" si="26"/>
        <v>0</v>
      </c>
      <c r="BD30" s="345">
        <f t="shared" si="41"/>
        <v>0</v>
      </c>
      <c r="BE30" s="345">
        <f t="shared" si="42"/>
        <v>0</v>
      </c>
      <c r="BF30" s="309" t="str">
        <f t="shared" si="43"/>
        <v/>
      </c>
      <c r="BG30" s="343">
        <f>'SCH B2 &amp; B3'!P30</f>
        <v>0</v>
      </c>
      <c r="BH30" s="343">
        <f>'SCH B2 &amp; B3 (prior yr)'!P30</f>
        <v>0</v>
      </c>
      <c r="BI30" s="344">
        <f t="shared" si="27"/>
        <v>0</v>
      </c>
      <c r="BJ30" s="309" t="str">
        <f t="shared" si="28"/>
        <v/>
      </c>
      <c r="BK30" s="343">
        <f>'SCH B2 &amp; B3'!Q30</f>
        <v>0</v>
      </c>
      <c r="BL30" s="343">
        <f>'SCH B2 &amp; B3 (prior yr)'!Q30</f>
        <v>0</v>
      </c>
      <c r="BM30" s="344">
        <f t="shared" si="29"/>
        <v>0</v>
      </c>
      <c r="BN30" s="309" t="str">
        <f t="shared" si="30"/>
        <v/>
      </c>
      <c r="BO30" s="343">
        <f>'SCH B2 &amp; B3'!R30</f>
        <v>0</v>
      </c>
      <c r="BP30" s="343">
        <f>'SCH B2 &amp; B3 (prior yr)'!R30</f>
        <v>0</v>
      </c>
      <c r="BQ30" s="344">
        <f t="shared" si="31"/>
        <v>0</v>
      </c>
      <c r="BR30" s="309" t="str">
        <f t="shared" si="32"/>
        <v/>
      </c>
      <c r="BS30" s="343">
        <f>'SCH B2 &amp; B3'!S30</f>
        <v>0</v>
      </c>
      <c r="BT30" s="343">
        <f>'SCH B2 &amp; B3 (prior yr)'!S30</f>
        <v>0</v>
      </c>
      <c r="BU30" s="344">
        <f t="shared" si="33"/>
        <v>0</v>
      </c>
      <c r="BV30" s="309" t="str">
        <f t="shared" si="34"/>
        <v/>
      </c>
      <c r="BW30" s="343">
        <f>'SCH B2 &amp; B3'!T30</f>
        <v>0</v>
      </c>
      <c r="BX30" s="343">
        <f>'SCH B2 &amp; B3 (prior yr)'!T30</f>
        <v>0</v>
      </c>
      <c r="BY30" s="344">
        <f t="shared" si="35"/>
        <v>0</v>
      </c>
      <c r="BZ30" s="309" t="str">
        <f t="shared" si="36"/>
        <v/>
      </c>
      <c r="CA30" s="311">
        <f t="shared" si="37"/>
        <v>0</v>
      </c>
      <c r="CB30" s="311">
        <f t="shared" si="38"/>
        <v>0</v>
      </c>
      <c r="CC30" s="344">
        <f t="shared" si="39"/>
        <v>0</v>
      </c>
      <c r="CD30" s="309" t="str">
        <f t="shared" si="40"/>
        <v/>
      </c>
    </row>
    <row r="31" spans="1:82" ht="20.100000000000001" customHeight="1" x14ac:dyDescent="0.2">
      <c r="A31" s="66">
        <v>20</v>
      </c>
      <c r="B31" s="63" t="s">
        <v>238</v>
      </c>
      <c r="C31" s="343">
        <f>'SCH B2 &amp; B3'!C31</f>
        <v>0</v>
      </c>
      <c r="D31" s="343">
        <f>'SCH B2 &amp; B3 (prior yr)'!C31</f>
        <v>0</v>
      </c>
      <c r="E31" s="344">
        <f t="shared" si="0"/>
        <v>0</v>
      </c>
      <c r="F31" s="309" t="str">
        <f t="shared" si="1"/>
        <v/>
      </c>
      <c r="G31" s="343">
        <f>'SCH B2 &amp; B3'!D31</f>
        <v>0</v>
      </c>
      <c r="H31" s="343">
        <f>'SCH B2 &amp; B3 (prior yr)'!D31</f>
        <v>0</v>
      </c>
      <c r="I31" s="344">
        <f t="shared" si="2"/>
        <v>0</v>
      </c>
      <c r="J31" s="309" t="str">
        <f t="shared" si="3"/>
        <v/>
      </c>
      <c r="K31" s="343">
        <f>'SCH B2 &amp; B3'!E31</f>
        <v>0</v>
      </c>
      <c r="L31" s="343">
        <f>'SCH B2 &amp; B3 (prior yr)'!E31</f>
        <v>0</v>
      </c>
      <c r="M31" s="344">
        <f t="shared" si="4"/>
        <v>0</v>
      </c>
      <c r="N31" s="309" t="str">
        <f t="shared" si="5"/>
        <v/>
      </c>
      <c r="O31" s="343">
        <f>'SCH B2 &amp; B3'!F31</f>
        <v>0</v>
      </c>
      <c r="P31" s="343">
        <f>'SCH B2 &amp; B3 (prior yr)'!F31</f>
        <v>0</v>
      </c>
      <c r="Q31" s="344">
        <f t="shared" si="6"/>
        <v>0</v>
      </c>
      <c r="R31" s="309" t="str">
        <f t="shared" si="7"/>
        <v/>
      </c>
      <c r="S31" s="343">
        <f>'SCH B2 &amp; B3'!G31</f>
        <v>0</v>
      </c>
      <c r="T31" s="343">
        <f>'SCH B2 &amp; B3 (prior yr)'!G31</f>
        <v>0</v>
      </c>
      <c r="U31" s="344">
        <f t="shared" si="8"/>
        <v>0</v>
      </c>
      <c r="V31" s="309" t="str">
        <f t="shared" si="9"/>
        <v/>
      </c>
      <c r="W31" s="343">
        <f>'SCH B2 &amp; B3'!H31</f>
        <v>0</v>
      </c>
      <c r="X31" s="343">
        <f>'SCH B2 &amp; B3 (prior yr)'!H31</f>
        <v>0</v>
      </c>
      <c r="Y31" s="344">
        <f t="shared" si="10"/>
        <v>0</v>
      </c>
      <c r="Z31" s="309" t="str">
        <f t="shared" si="11"/>
        <v/>
      </c>
      <c r="AA31" s="343">
        <f>'SCH B2 &amp; B3'!I31</f>
        <v>0</v>
      </c>
      <c r="AB31" s="343">
        <f>'SCH B2 &amp; B3 (prior yr)'!I31</f>
        <v>0</v>
      </c>
      <c r="AC31" s="344">
        <f t="shared" si="12"/>
        <v>0</v>
      </c>
      <c r="AD31" s="309" t="str">
        <f t="shared" si="13"/>
        <v/>
      </c>
      <c r="AE31" s="343">
        <f>'SCH B2 &amp; B3'!J31</f>
        <v>0</v>
      </c>
      <c r="AF31" s="343">
        <f>'SCH B2 &amp; B3 (prior yr)'!J31</f>
        <v>0</v>
      </c>
      <c r="AG31" s="344">
        <f t="shared" si="14"/>
        <v>0</v>
      </c>
      <c r="AH31" s="309" t="str">
        <f t="shared" si="15"/>
        <v/>
      </c>
      <c r="AI31" s="343">
        <f>'SCH B2 &amp; B3'!K31</f>
        <v>0</v>
      </c>
      <c r="AJ31" s="343">
        <f>'SCH B2 &amp; B3 (prior yr)'!K31</f>
        <v>0</v>
      </c>
      <c r="AK31" s="344">
        <f t="shared" si="16"/>
        <v>0</v>
      </c>
      <c r="AL31" s="309" t="str">
        <f t="shared" si="17"/>
        <v/>
      </c>
      <c r="AM31" s="343">
        <f>'SCH B2 &amp; B3'!L31</f>
        <v>0</v>
      </c>
      <c r="AN31" s="343">
        <f>'SCH B2 &amp; B3 (prior yr)'!L31</f>
        <v>0</v>
      </c>
      <c r="AO31" s="344">
        <f t="shared" si="18"/>
        <v>0</v>
      </c>
      <c r="AP31" s="309" t="str">
        <f t="shared" si="19"/>
        <v/>
      </c>
      <c r="AQ31" s="343">
        <f>'SCH B2 &amp; B3'!M31</f>
        <v>0</v>
      </c>
      <c r="AR31" s="343">
        <f>'SCH B2 &amp; B3 (prior yr)'!M31</f>
        <v>0</v>
      </c>
      <c r="AS31" s="344">
        <f t="shared" si="20"/>
        <v>0</v>
      </c>
      <c r="AT31" s="309" t="str">
        <f t="shared" si="21"/>
        <v/>
      </c>
      <c r="AU31" s="343">
        <f>'SCH B2 &amp; B3'!N31</f>
        <v>0</v>
      </c>
      <c r="AV31" s="343">
        <f>'SCH B2 &amp; B3 (prior yr)'!N31</f>
        <v>0</v>
      </c>
      <c r="AW31" s="344">
        <f t="shared" si="22"/>
        <v>0</v>
      </c>
      <c r="AX31" s="309" t="str">
        <f t="shared" si="23"/>
        <v/>
      </c>
      <c r="AY31" s="343">
        <f>'SCH B2 &amp; B3'!O31</f>
        <v>0</v>
      </c>
      <c r="AZ31" s="343">
        <f>'SCH B2 &amp; B3 (prior yr)'!O31</f>
        <v>0</v>
      </c>
      <c r="BA31" s="344">
        <f t="shared" si="24"/>
        <v>0</v>
      </c>
      <c r="BB31" s="309" t="str">
        <f t="shared" si="25"/>
        <v/>
      </c>
      <c r="BC31" s="345">
        <f t="shared" si="26"/>
        <v>0</v>
      </c>
      <c r="BD31" s="345">
        <f t="shared" si="41"/>
        <v>0</v>
      </c>
      <c r="BE31" s="345">
        <f t="shared" si="42"/>
        <v>0</v>
      </c>
      <c r="BF31" s="309" t="str">
        <f t="shared" si="43"/>
        <v/>
      </c>
      <c r="BG31" s="343">
        <f>'SCH B2 &amp; B3'!P31</f>
        <v>0</v>
      </c>
      <c r="BH31" s="343">
        <f>'SCH B2 &amp; B3 (prior yr)'!P31</f>
        <v>0</v>
      </c>
      <c r="BI31" s="344">
        <f t="shared" si="27"/>
        <v>0</v>
      </c>
      <c r="BJ31" s="309" t="str">
        <f t="shared" si="28"/>
        <v/>
      </c>
      <c r="BK31" s="343">
        <f>'SCH B2 &amp; B3'!Q31</f>
        <v>0</v>
      </c>
      <c r="BL31" s="343">
        <f>'SCH B2 &amp; B3 (prior yr)'!Q31</f>
        <v>0</v>
      </c>
      <c r="BM31" s="344">
        <f t="shared" si="29"/>
        <v>0</v>
      </c>
      <c r="BN31" s="309" t="str">
        <f t="shared" si="30"/>
        <v/>
      </c>
      <c r="BO31" s="343">
        <f>'SCH B2 &amp; B3'!R31</f>
        <v>0</v>
      </c>
      <c r="BP31" s="343">
        <f>'SCH B2 &amp; B3 (prior yr)'!R31</f>
        <v>0</v>
      </c>
      <c r="BQ31" s="344">
        <f t="shared" si="31"/>
        <v>0</v>
      </c>
      <c r="BR31" s="309" t="str">
        <f t="shared" si="32"/>
        <v/>
      </c>
      <c r="BS31" s="343">
        <f>'SCH B2 &amp; B3'!S31</f>
        <v>0</v>
      </c>
      <c r="BT31" s="343">
        <f>'SCH B2 &amp; B3 (prior yr)'!S31</f>
        <v>0</v>
      </c>
      <c r="BU31" s="344">
        <f t="shared" si="33"/>
        <v>0</v>
      </c>
      <c r="BV31" s="309" t="str">
        <f t="shared" si="34"/>
        <v/>
      </c>
      <c r="BW31" s="343">
        <f>'SCH B2 &amp; B3'!T31</f>
        <v>0</v>
      </c>
      <c r="BX31" s="343">
        <f>'SCH B2 &amp; B3 (prior yr)'!T31</f>
        <v>0</v>
      </c>
      <c r="BY31" s="344">
        <f t="shared" si="35"/>
        <v>0</v>
      </c>
      <c r="BZ31" s="309" t="str">
        <f t="shared" si="36"/>
        <v/>
      </c>
      <c r="CA31" s="311">
        <f t="shared" si="37"/>
        <v>0</v>
      </c>
      <c r="CB31" s="311">
        <f t="shared" si="38"/>
        <v>0</v>
      </c>
      <c r="CC31" s="344">
        <f t="shared" si="39"/>
        <v>0</v>
      </c>
      <c r="CD31" s="309" t="str">
        <f t="shared" si="40"/>
        <v/>
      </c>
    </row>
    <row r="32" spans="1:82" ht="20.100000000000001" customHeight="1" x14ac:dyDescent="0.2">
      <c r="A32" s="66">
        <v>21</v>
      </c>
      <c r="B32" s="256" t="s">
        <v>387</v>
      </c>
      <c r="C32" s="343">
        <f>'SCH B2 &amp; B3'!C32</f>
        <v>0</v>
      </c>
      <c r="D32" s="343">
        <f>'SCH B2 &amp; B3 (prior yr)'!C32</f>
        <v>0</v>
      </c>
      <c r="E32" s="344">
        <f t="shared" si="0"/>
        <v>0</v>
      </c>
      <c r="F32" s="309" t="str">
        <f t="shared" si="1"/>
        <v/>
      </c>
      <c r="G32" s="343">
        <f>'SCH B2 &amp; B3'!D32</f>
        <v>0</v>
      </c>
      <c r="H32" s="343">
        <f>'SCH B2 &amp; B3 (prior yr)'!D32</f>
        <v>0</v>
      </c>
      <c r="I32" s="344">
        <f t="shared" si="2"/>
        <v>0</v>
      </c>
      <c r="J32" s="309" t="str">
        <f t="shared" si="3"/>
        <v/>
      </c>
      <c r="K32" s="343">
        <f>'SCH B2 &amp; B3'!E32</f>
        <v>0</v>
      </c>
      <c r="L32" s="343">
        <f>'SCH B2 &amp; B3 (prior yr)'!E32</f>
        <v>0</v>
      </c>
      <c r="M32" s="344">
        <f t="shared" si="4"/>
        <v>0</v>
      </c>
      <c r="N32" s="309" t="str">
        <f t="shared" si="5"/>
        <v/>
      </c>
      <c r="O32" s="343">
        <f>'SCH B2 &amp; B3'!F32</f>
        <v>0</v>
      </c>
      <c r="P32" s="343">
        <f>'SCH B2 &amp; B3 (prior yr)'!F32</f>
        <v>0</v>
      </c>
      <c r="Q32" s="344">
        <f t="shared" si="6"/>
        <v>0</v>
      </c>
      <c r="R32" s="309" t="str">
        <f t="shared" si="7"/>
        <v/>
      </c>
      <c r="S32" s="343">
        <f>'SCH B2 &amp; B3'!G32</f>
        <v>0</v>
      </c>
      <c r="T32" s="343">
        <f>'SCH B2 &amp; B3 (prior yr)'!G32</f>
        <v>0</v>
      </c>
      <c r="U32" s="344">
        <f t="shared" si="8"/>
        <v>0</v>
      </c>
      <c r="V32" s="309" t="str">
        <f t="shared" si="9"/>
        <v/>
      </c>
      <c r="W32" s="343">
        <f>'SCH B2 &amp; B3'!H32</f>
        <v>0</v>
      </c>
      <c r="X32" s="343">
        <f>'SCH B2 &amp; B3 (prior yr)'!H32</f>
        <v>0</v>
      </c>
      <c r="Y32" s="344">
        <f t="shared" si="10"/>
        <v>0</v>
      </c>
      <c r="Z32" s="309" t="str">
        <f t="shared" si="11"/>
        <v/>
      </c>
      <c r="AA32" s="343">
        <f>'SCH B2 &amp; B3'!I32</f>
        <v>0</v>
      </c>
      <c r="AB32" s="343">
        <f>'SCH B2 &amp; B3 (prior yr)'!I32</f>
        <v>0</v>
      </c>
      <c r="AC32" s="344">
        <f t="shared" si="12"/>
        <v>0</v>
      </c>
      <c r="AD32" s="309" t="str">
        <f t="shared" si="13"/>
        <v/>
      </c>
      <c r="AE32" s="343">
        <f>'SCH B2 &amp; B3'!J32</f>
        <v>0</v>
      </c>
      <c r="AF32" s="343">
        <f>'SCH B2 &amp; B3 (prior yr)'!J32</f>
        <v>0</v>
      </c>
      <c r="AG32" s="344">
        <f t="shared" si="14"/>
        <v>0</v>
      </c>
      <c r="AH32" s="309" t="str">
        <f t="shared" si="15"/>
        <v/>
      </c>
      <c r="AI32" s="343">
        <f>'SCH B2 &amp; B3'!K32</f>
        <v>0</v>
      </c>
      <c r="AJ32" s="343">
        <f>'SCH B2 &amp; B3 (prior yr)'!K32</f>
        <v>0</v>
      </c>
      <c r="AK32" s="344">
        <f t="shared" si="16"/>
        <v>0</v>
      </c>
      <c r="AL32" s="309" t="str">
        <f t="shared" si="17"/>
        <v/>
      </c>
      <c r="AM32" s="343">
        <f>'SCH B2 &amp; B3'!L32</f>
        <v>0</v>
      </c>
      <c r="AN32" s="343">
        <f>'SCH B2 &amp; B3 (prior yr)'!L32</f>
        <v>0</v>
      </c>
      <c r="AO32" s="344">
        <f t="shared" si="18"/>
        <v>0</v>
      </c>
      <c r="AP32" s="309" t="str">
        <f t="shared" si="19"/>
        <v/>
      </c>
      <c r="AQ32" s="343">
        <f>'SCH B2 &amp; B3'!M32</f>
        <v>0</v>
      </c>
      <c r="AR32" s="343">
        <f>'SCH B2 &amp; B3 (prior yr)'!M32</f>
        <v>0</v>
      </c>
      <c r="AS32" s="344">
        <f t="shared" si="20"/>
        <v>0</v>
      </c>
      <c r="AT32" s="309" t="str">
        <f t="shared" si="21"/>
        <v/>
      </c>
      <c r="AU32" s="343">
        <f>'SCH B2 &amp; B3'!N32</f>
        <v>0</v>
      </c>
      <c r="AV32" s="343">
        <f>'SCH B2 &amp; B3 (prior yr)'!N32</f>
        <v>0</v>
      </c>
      <c r="AW32" s="344">
        <f t="shared" si="22"/>
        <v>0</v>
      </c>
      <c r="AX32" s="309" t="str">
        <f t="shared" si="23"/>
        <v/>
      </c>
      <c r="AY32" s="343">
        <f>'SCH B2 &amp; B3'!O32</f>
        <v>0</v>
      </c>
      <c r="AZ32" s="343">
        <f>'SCH B2 &amp; B3 (prior yr)'!O32</f>
        <v>0</v>
      </c>
      <c r="BA32" s="344">
        <f t="shared" si="24"/>
        <v>0</v>
      </c>
      <c r="BB32" s="309" t="str">
        <f t="shared" si="25"/>
        <v/>
      </c>
      <c r="BC32" s="345">
        <f t="shared" si="26"/>
        <v>0</v>
      </c>
      <c r="BD32" s="345">
        <f t="shared" si="41"/>
        <v>0</v>
      </c>
      <c r="BE32" s="345">
        <f t="shared" si="42"/>
        <v>0</v>
      </c>
      <c r="BF32" s="309" t="str">
        <f t="shared" si="43"/>
        <v/>
      </c>
      <c r="BG32" s="343">
        <f>'SCH B2 &amp; B3'!P32</f>
        <v>0</v>
      </c>
      <c r="BH32" s="343">
        <f>'SCH B2 &amp; B3 (prior yr)'!P32</f>
        <v>0</v>
      </c>
      <c r="BI32" s="344">
        <f t="shared" si="27"/>
        <v>0</v>
      </c>
      <c r="BJ32" s="309" t="str">
        <f t="shared" si="28"/>
        <v/>
      </c>
      <c r="BK32" s="343">
        <f>'SCH B2 &amp; B3'!Q32</f>
        <v>0</v>
      </c>
      <c r="BL32" s="343">
        <f>'SCH B2 &amp; B3 (prior yr)'!Q32</f>
        <v>0</v>
      </c>
      <c r="BM32" s="344">
        <f t="shared" si="29"/>
        <v>0</v>
      </c>
      <c r="BN32" s="309" t="str">
        <f t="shared" si="30"/>
        <v/>
      </c>
      <c r="BO32" s="343">
        <f>'SCH B2 &amp; B3'!R32</f>
        <v>0</v>
      </c>
      <c r="BP32" s="343">
        <f>'SCH B2 &amp; B3 (prior yr)'!R32</f>
        <v>0</v>
      </c>
      <c r="BQ32" s="344">
        <f t="shared" si="31"/>
        <v>0</v>
      </c>
      <c r="BR32" s="309" t="str">
        <f t="shared" si="32"/>
        <v/>
      </c>
      <c r="BS32" s="343">
        <f>'SCH B2 &amp; B3'!S32</f>
        <v>0</v>
      </c>
      <c r="BT32" s="343">
        <f>'SCH B2 &amp; B3 (prior yr)'!S32</f>
        <v>0</v>
      </c>
      <c r="BU32" s="344">
        <f t="shared" si="33"/>
        <v>0</v>
      </c>
      <c r="BV32" s="309" t="str">
        <f t="shared" si="34"/>
        <v/>
      </c>
      <c r="BW32" s="343">
        <f>'SCH B2 &amp; B3'!T32</f>
        <v>0</v>
      </c>
      <c r="BX32" s="343">
        <f>'SCH B2 &amp; B3 (prior yr)'!T32</f>
        <v>0</v>
      </c>
      <c r="BY32" s="344">
        <f t="shared" si="35"/>
        <v>0</v>
      </c>
      <c r="BZ32" s="309" t="str">
        <f t="shared" si="36"/>
        <v/>
      </c>
      <c r="CA32" s="311">
        <f t="shared" si="37"/>
        <v>0</v>
      </c>
      <c r="CB32" s="311">
        <f t="shared" si="38"/>
        <v>0</v>
      </c>
      <c r="CC32" s="344">
        <f t="shared" si="39"/>
        <v>0</v>
      </c>
      <c r="CD32" s="309" t="str">
        <f t="shared" si="40"/>
        <v/>
      </c>
    </row>
    <row r="33" spans="1:82" ht="20.100000000000001" customHeight="1" x14ac:dyDescent="0.2">
      <c r="A33" s="66">
        <v>22</v>
      </c>
      <c r="B33" s="63" t="s">
        <v>187</v>
      </c>
      <c r="C33" s="343">
        <f>'SCH B2 &amp; B3'!C33</f>
        <v>0</v>
      </c>
      <c r="D33" s="343">
        <f>'SCH B2 &amp; B3 (prior yr)'!C33</f>
        <v>0</v>
      </c>
      <c r="E33" s="344">
        <f t="shared" si="0"/>
        <v>0</v>
      </c>
      <c r="F33" s="309" t="str">
        <f t="shared" si="1"/>
        <v/>
      </c>
      <c r="G33" s="343">
        <f>'SCH B2 &amp; B3'!D33</f>
        <v>0</v>
      </c>
      <c r="H33" s="343">
        <f>'SCH B2 &amp; B3 (prior yr)'!D33</f>
        <v>0</v>
      </c>
      <c r="I33" s="344">
        <f t="shared" si="2"/>
        <v>0</v>
      </c>
      <c r="J33" s="309" t="str">
        <f t="shared" si="3"/>
        <v/>
      </c>
      <c r="K33" s="343">
        <f>'SCH B2 &amp; B3'!E33</f>
        <v>0</v>
      </c>
      <c r="L33" s="343">
        <f>'SCH B2 &amp; B3 (prior yr)'!E33</f>
        <v>0</v>
      </c>
      <c r="M33" s="344">
        <f t="shared" si="4"/>
        <v>0</v>
      </c>
      <c r="N33" s="309" t="str">
        <f t="shared" si="5"/>
        <v/>
      </c>
      <c r="O33" s="343">
        <f>'SCH B2 &amp; B3'!F33</f>
        <v>0</v>
      </c>
      <c r="P33" s="343">
        <f>'SCH B2 &amp; B3 (prior yr)'!F33</f>
        <v>0</v>
      </c>
      <c r="Q33" s="344">
        <f t="shared" si="6"/>
        <v>0</v>
      </c>
      <c r="R33" s="309" t="str">
        <f t="shared" si="7"/>
        <v/>
      </c>
      <c r="S33" s="343">
        <f>'SCH B2 &amp; B3'!G33</f>
        <v>0</v>
      </c>
      <c r="T33" s="343">
        <f>'SCH B2 &amp; B3 (prior yr)'!G33</f>
        <v>0</v>
      </c>
      <c r="U33" s="344">
        <f t="shared" si="8"/>
        <v>0</v>
      </c>
      <c r="V33" s="309" t="str">
        <f t="shared" si="9"/>
        <v/>
      </c>
      <c r="W33" s="343">
        <f>'SCH B2 &amp; B3'!H33</f>
        <v>0</v>
      </c>
      <c r="X33" s="343">
        <f>'SCH B2 &amp; B3 (prior yr)'!H33</f>
        <v>0</v>
      </c>
      <c r="Y33" s="344">
        <f t="shared" si="10"/>
        <v>0</v>
      </c>
      <c r="Z33" s="309" t="str">
        <f t="shared" si="11"/>
        <v/>
      </c>
      <c r="AA33" s="343">
        <f>'SCH B2 &amp; B3'!I33</f>
        <v>0</v>
      </c>
      <c r="AB33" s="343">
        <f>'SCH B2 &amp; B3 (prior yr)'!I33</f>
        <v>0</v>
      </c>
      <c r="AC33" s="344">
        <f t="shared" si="12"/>
        <v>0</v>
      </c>
      <c r="AD33" s="309" t="str">
        <f t="shared" si="13"/>
        <v/>
      </c>
      <c r="AE33" s="343">
        <f>'SCH B2 &amp; B3'!J33</f>
        <v>0</v>
      </c>
      <c r="AF33" s="343">
        <f>'SCH B2 &amp; B3 (prior yr)'!J33</f>
        <v>0</v>
      </c>
      <c r="AG33" s="344">
        <f t="shared" si="14"/>
        <v>0</v>
      </c>
      <c r="AH33" s="309" t="str">
        <f t="shared" si="15"/>
        <v/>
      </c>
      <c r="AI33" s="343">
        <f>'SCH B2 &amp; B3'!K33</f>
        <v>0</v>
      </c>
      <c r="AJ33" s="343">
        <f>'SCH B2 &amp; B3 (prior yr)'!K33</f>
        <v>0</v>
      </c>
      <c r="AK33" s="344">
        <f t="shared" si="16"/>
        <v>0</v>
      </c>
      <c r="AL33" s="309" t="str">
        <f t="shared" si="17"/>
        <v/>
      </c>
      <c r="AM33" s="343">
        <f>'SCH B2 &amp; B3'!L33</f>
        <v>0</v>
      </c>
      <c r="AN33" s="343">
        <f>'SCH B2 &amp; B3 (prior yr)'!L33</f>
        <v>0</v>
      </c>
      <c r="AO33" s="344">
        <f t="shared" si="18"/>
        <v>0</v>
      </c>
      <c r="AP33" s="309" t="str">
        <f t="shared" si="19"/>
        <v/>
      </c>
      <c r="AQ33" s="343">
        <f>'SCH B2 &amp; B3'!M33</f>
        <v>0</v>
      </c>
      <c r="AR33" s="343">
        <f>'SCH B2 &amp; B3 (prior yr)'!M33</f>
        <v>0</v>
      </c>
      <c r="AS33" s="344">
        <f t="shared" si="20"/>
        <v>0</v>
      </c>
      <c r="AT33" s="309" t="str">
        <f t="shared" si="21"/>
        <v/>
      </c>
      <c r="AU33" s="343">
        <f>'SCH B2 &amp; B3'!N33</f>
        <v>0</v>
      </c>
      <c r="AV33" s="343">
        <f>'SCH B2 &amp; B3 (prior yr)'!N33</f>
        <v>0</v>
      </c>
      <c r="AW33" s="344">
        <f t="shared" si="22"/>
        <v>0</v>
      </c>
      <c r="AX33" s="309" t="str">
        <f t="shared" si="23"/>
        <v/>
      </c>
      <c r="AY33" s="343">
        <f>'SCH B2 &amp; B3'!O33</f>
        <v>0</v>
      </c>
      <c r="AZ33" s="343">
        <f>'SCH B2 &amp; B3 (prior yr)'!O33</f>
        <v>0</v>
      </c>
      <c r="BA33" s="344">
        <f t="shared" si="24"/>
        <v>0</v>
      </c>
      <c r="BB33" s="309" t="str">
        <f t="shared" si="25"/>
        <v/>
      </c>
      <c r="BC33" s="345">
        <f t="shared" si="26"/>
        <v>0</v>
      </c>
      <c r="BD33" s="345">
        <f t="shared" si="41"/>
        <v>0</v>
      </c>
      <c r="BE33" s="345">
        <f t="shared" si="42"/>
        <v>0</v>
      </c>
      <c r="BF33" s="309" t="str">
        <f t="shared" si="43"/>
        <v/>
      </c>
      <c r="BG33" s="343">
        <f>'SCH B2 &amp; B3'!P33</f>
        <v>0</v>
      </c>
      <c r="BH33" s="343">
        <f>'SCH B2 &amp; B3 (prior yr)'!P33</f>
        <v>0</v>
      </c>
      <c r="BI33" s="344">
        <f t="shared" si="27"/>
        <v>0</v>
      </c>
      <c r="BJ33" s="309" t="str">
        <f t="shared" si="28"/>
        <v/>
      </c>
      <c r="BK33" s="343">
        <f>'SCH B2 &amp; B3'!Q33</f>
        <v>0</v>
      </c>
      <c r="BL33" s="343">
        <f>'SCH B2 &amp; B3 (prior yr)'!Q33</f>
        <v>0</v>
      </c>
      <c r="BM33" s="344">
        <f t="shared" si="29"/>
        <v>0</v>
      </c>
      <c r="BN33" s="309" t="str">
        <f t="shared" si="30"/>
        <v/>
      </c>
      <c r="BO33" s="343">
        <f>'SCH B2 &amp; B3'!R33</f>
        <v>0</v>
      </c>
      <c r="BP33" s="343">
        <f>'SCH B2 &amp; B3 (prior yr)'!R33</f>
        <v>0</v>
      </c>
      <c r="BQ33" s="344">
        <f t="shared" si="31"/>
        <v>0</v>
      </c>
      <c r="BR33" s="309" t="str">
        <f t="shared" si="32"/>
        <v/>
      </c>
      <c r="BS33" s="343">
        <f>'SCH B2 &amp; B3'!S33</f>
        <v>0</v>
      </c>
      <c r="BT33" s="343">
        <f>'SCH B2 &amp; B3 (prior yr)'!S33</f>
        <v>0</v>
      </c>
      <c r="BU33" s="344">
        <f t="shared" si="33"/>
        <v>0</v>
      </c>
      <c r="BV33" s="309" t="str">
        <f t="shared" si="34"/>
        <v/>
      </c>
      <c r="BW33" s="343">
        <f>'SCH B2 &amp; B3'!T33</f>
        <v>0</v>
      </c>
      <c r="BX33" s="343">
        <f>'SCH B2 &amp; B3 (prior yr)'!T33</f>
        <v>0</v>
      </c>
      <c r="BY33" s="344">
        <f t="shared" si="35"/>
        <v>0</v>
      </c>
      <c r="BZ33" s="309" t="str">
        <f t="shared" si="36"/>
        <v/>
      </c>
      <c r="CA33" s="311">
        <f t="shared" si="37"/>
        <v>0</v>
      </c>
      <c r="CB33" s="311">
        <f t="shared" si="38"/>
        <v>0</v>
      </c>
      <c r="CC33" s="344">
        <f t="shared" si="39"/>
        <v>0</v>
      </c>
      <c r="CD33" s="309" t="str">
        <f t="shared" si="40"/>
        <v/>
      </c>
    </row>
    <row r="34" spans="1:82" ht="20.100000000000001" customHeight="1" x14ac:dyDescent="0.2">
      <c r="A34" s="66">
        <v>23</v>
      </c>
      <c r="B34" s="63" t="s">
        <v>188</v>
      </c>
      <c r="C34" s="343">
        <f>'SCH B2 &amp; B3'!C34</f>
        <v>0</v>
      </c>
      <c r="D34" s="343">
        <f>'SCH B2 &amp; B3 (prior yr)'!C34</f>
        <v>0</v>
      </c>
      <c r="E34" s="344">
        <f t="shared" si="0"/>
        <v>0</v>
      </c>
      <c r="F34" s="309" t="str">
        <f t="shared" si="1"/>
        <v/>
      </c>
      <c r="G34" s="343">
        <f>'SCH B2 &amp; B3'!D34</f>
        <v>0</v>
      </c>
      <c r="H34" s="343">
        <f>'SCH B2 &amp; B3 (prior yr)'!D34</f>
        <v>0</v>
      </c>
      <c r="I34" s="344">
        <f t="shared" si="2"/>
        <v>0</v>
      </c>
      <c r="J34" s="309" t="str">
        <f t="shared" si="3"/>
        <v/>
      </c>
      <c r="K34" s="343">
        <f>'SCH B2 &amp; B3'!E34</f>
        <v>0</v>
      </c>
      <c r="L34" s="343">
        <f>'SCH B2 &amp; B3 (prior yr)'!E34</f>
        <v>0</v>
      </c>
      <c r="M34" s="344">
        <f t="shared" si="4"/>
        <v>0</v>
      </c>
      <c r="N34" s="309" t="str">
        <f t="shared" si="5"/>
        <v/>
      </c>
      <c r="O34" s="343">
        <f>'SCH B2 &amp; B3'!F34</f>
        <v>0</v>
      </c>
      <c r="P34" s="343">
        <f>'SCH B2 &amp; B3 (prior yr)'!F34</f>
        <v>0</v>
      </c>
      <c r="Q34" s="344">
        <f t="shared" si="6"/>
        <v>0</v>
      </c>
      <c r="R34" s="309" t="str">
        <f t="shared" si="7"/>
        <v/>
      </c>
      <c r="S34" s="343">
        <f>'SCH B2 &amp; B3'!G34</f>
        <v>0</v>
      </c>
      <c r="T34" s="343">
        <f>'SCH B2 &amp; B3 (prior yr)'!G34</f>
        <v>0</v>
      </c>
      <c r="U34" s="344">
        <f t="shared" si="8"/>
        <v>0</v>
      </c>
      <c r="V34" s="309" t="str">
        <f t="shared" si="9"/>
        <v/>
      </c>
      <c r="W34" s="343">
        <f>'SCH B2 &amp; B3'!H34</f>
        <v>0</v>
      </c>
      <c r="X34" s="343">
        <f>'SCH B2 &amp; B3 (prior yr)'!H34</f>
        <v>0</v>
      </c>
      <c r="Y34" s="344">
        <f t="shared" si="10"/>
        <v>0</v>
      </c>
      <c r="Z34" s="309" t="str">
        <f t="shared" si="11"/>
        <v/>
      </c>
      <c r="AA34" s="343">
        <f>'SCH B2 &amp; B3'!I34</f>
        <v>0</v>
      </c>
      <c r="AB34" s="343">
        <f>'SCH B2 &amp; B3 (prior yr)'!I34</f>
        <v>0</v>
      </c>
      <c r="AC34" s="344">
        <f t="shared" si="12"/>
        <v>0</v>
      </c>
      <c r="AD34" s="309" t="str">
        <f t="shared" si="13"/>
        <v/>
      </c>
      <c r="AE34" s="343">
        <f>'SCH B2 &amp; B3'!J34</f>
        <v>0</v>
      </c>
      <c r="AF34" s="343">
        <f>'SCH B2 &amp; B3 (prior yr)'!J34</f>
        <v>0</v>
      </c>
      <c r="AG34" s="344">
        <f t="shared" si="14"/>
        <v>0</v>
      </c>
      <c r="AH34" s="309" t="str">
        <f t="shared" si="15"/>
        <v/>
      </c>
      <c r="AI34" s="343">
        <f>'SCH B2 &amp; B3'!K34</f>
        <v>0</v>
      </c>
      <c r="AJ34" s="343">
        <f>'SCH B2 &amp; B3 (prior yr)'!K34</f>
        <v>0</v>
      </c>
      <c r="AK34" s="344">
        <f t="shared" si="16"/>
        <v>0</v>
      </c>
      <c r="AL34" s="309" t="str">
        <f t="shared" si="17"/>
        <v/>
      </c>
      <c r="AM34" s="343">
        <f>'SCH B2 &amp; B3'!L34</f>
        <v>0</v>
      </c>
      <c r="AN34" s="343">
        <f>'SCH B2 &amp; B3 (prior yr)'!L34</f>
        <v>0</v>
      </c>
      <c r="AO34" s="344">
        <f t="shared" si="18"/>
        <v>0</v>
      </c>
      <c r="AP34" s="309" t="str">
        <f t="shared" si="19"/>
        <v/>
      </c>
      <c r="AQ34" s="343">
        <f>'SCH B2 &amp; B3'!M34</f>
        <v>0</v>
      </c>
      <c r="AR34" s="343">
        <f>'SCH B2 &amp; B3 (prior yr)'!M34</f>
        <v>0</v>
      </c>
      <c r="AS34" s="344">
        <f t="shared" si="20"/>
        <v>0</v>
      </c>
      <c r="AT34" s="309" t="str">
        <f t="shared" si="21"/>
        <v/>
      </c>
      <c r="AU34" s="343">
        <f>'SCH B2 &amp; B3'!N34</f>
        <v>0</v>
      </c>
      <c r="AV34" s="343">
        <f>'SCH B2 &amp; B3 (prior yr)'!N34</f>
        <v>0</v>
      </c>
      <c r="AW34" s="344">
        <f t="shared" si="22"/>
        <v>0</v>
      </c>
      <c r="AX34" s="309" t="str">
        <f t="shared" si="23"/>
        <v/>
      </c>
      <c r="AY34" s="343">
        <f>'SCH B2 &amp; B3'!O34</f>
        <v>0</v>
      </c>
      <c r="AZ34" s="343">
        <f>'SCH B2 &amp; B3 (prior yr)'!O34</f>
        <v>0</v>
      </c>
      <c r="BA34" s="344">
        <f t="shared" si="24"/>
        <v>0</v>
      </c>
      <c r="BB34" s="309" t="str">
        <f t="shared" si="25"/>
        <v/>
      </c>
      <c r="BC34" s="345">
        <f t="shared" si="26"/>
        <v>0</v>
      </c>
      <c r="BD34" s="345">
        <f t="shared" si="41"/>
        <v>0</v>
      </c>
      <c r="BE34" s="345">
        <f t="shared" si="42"/>
        <v>0</v>
      </c>
      <c r="BF34" s="309" t="str">
        <f t="shared" si="43"/>
        <v/>
      </c>
      <c r="BG34" s="343">
        <f>'SCH B2 &amp; B3'!P34</f>
        <v>0</v>
      </c>
      <c r="BH34" s="343">
        <f>'SCH B2 &amp; B3 (prior yr)'!P34</f>
        <v>0</v>
      </c>
      <c r="BI34" s="344">
        <f t="shared" si="27"/>
        <v>0</v>
      </c>
      <c r="BJ34" s="309" t="str">
        <f t="shared" si="28"/>
        <v/>
      </c>
      <c r="BK34" s="343">
        <f>'SCH B2 &amp; B3'!Q34</f>
        <v>0</v>
      </c>
      <c r="BL34" s="343">
        <f>'SCH B2 &amp; B3 (prior yr)'!Q34</f>
        <v>0</v>
      </c>
      <c r="BM34" s="344">
        <f t="shared" si="29"/>
        <v>0</v>
      </c>
      <c r="BN34" s="309" t="str">
        <f t="shared" si="30"/>
        <v/>
      </c>
      <c r="BO34" s="343">
        <f>'SCH B2 &amp; B3'!R34</f>
        <v>0</v>
      </c>
      <c r="BP34" s="343">
        <f>'SCH B2 &amp; B3 (prior yr)'!R34</f>
        <v>0</v>
      </c>
      <c r="BQ34" s="344">
        <f t="shared" si="31"/>
        <v>0</v>
      </c>
      <c r="BR34" s="309" t="str">
        <f t="shared" si="32"/>
        <v/>
      </c>
      <c r="BS34" s="343">
        <f>'SCH B2 &amp; B3'!S34</f>
        <v>0</v>
      </c>
      <c r="BT34" s="343">
        <f>'SCH B2 &amp; B3 (prior yr)'!S34</f>
        <v>0</v>
      </c>
      <c r="BU34" s="344">
        <f t="shared" si="33"/>
        <v>0</v>
      </c>
      <c r="BV34" s="309" t="str">
        <f t="shared" si="34"/>
        <v/>
      </c>
      <c r="BW34" s="343">
        <f>'SCH B2 &amp; B3'!T34</f>
        <v>0</v>
      </c>
      <c r="BX34" s="343">
        <f>'SCH B2 &amp; B3 (prior yr)'!T34</f>
        <v>0</v>
      </c>
      <c r="BY34" s="344">
        <f t="shared" si="35"/>
        <v>0</v>
      </c>
      <c r="BZ34" s="309" t="str">
        <f t="shared" si="36"/>
        <v/>
      </c>
      <c r="CA34" s="311">
        <f t="shared" si="37"/>
        <v>0</v>
      </c>
      <c r="CB34" s="311">
        <f t="shared" si="38"/>
        <v>0</v>
      </c>
      <c r="CC34" s="344">
        <f t="shared" si="39"/>
        <v>0</v>
      </c>
      <c r="CD34" s="309" t="str">
        <f t="shared" si="40"/>
        <v/>
      </c>
    </row>
    <row r="35" spans="1:82" ht="20.100000000000001" customHeight="1" x14ac:dyDescent="0.2">
      <c r="A35" s="66">
        <v>24</v>
      </c>
      <c r="B35" s="63" t="s">
        <v>348</v>
      </c>
      <c r="C35" s="343">
        <f>'SCH B2 &amp; B3'!C35</f>
        <v>0</v>
      </c>
      <c r="D35" s="343">
        <f>'SCH B2 &amp; B3 (prior yr)'!C35</f>
        <v>0</v>
      </c>
      <c r="E35" s="344">
        <f t="shared" si="0"/>
        <v>0</v>
      </c>
      <c r="F35" s="309" t="str">
        <f t="shared" si="1"/>
        <v/>
      </c>
      <c r="G35" s="343">
        <f>'SCH B2 &amp; B3'!D35</f>
        <v>0</v>
      </c>
      <c r="H35" s="343">
        <f>'SCH B2 &amp; B3 (prior yr)'!D35</f>
        <v>0</v>
      </c>
      <c r="I35" s="344">
        <f t="shared" si="2"/>
        <v>0</v>
      </c>
      <c r="J35" s="309" t="str">
        <f t="shared" si="3"/>
        <v/>
      </c>
      <c r="K35" s="343">
        <f>'SCH B2 &amp; B3'!E35</f>
        <v>0</v>
      </c>
      <c r="L35" s="343">
        <f>'SCH B2 &amp; B3 (prior yr)'!E35</f>
        <v>0</v>
      </c>
      <c r="M35" s="344">
        <f t="shared" si="4"/>
        <v>0</v>
      </c>
      <c r="N35" s="309" t="str">
        <f t="shared" si="5"/>
        <v/>
      </c>
      <c r="O35" s="343">
        <f>'SCH B2 &amp; B3'!F35</f>
        <v>0</v>
      </c>
      <c r="P35" s="343">
        <f>'SCH B2 &amp; B3 (prior yr)'!F35</f>
        <v>0</v>
      </c>
      <c r="Q35" s="344">
        <f t="shared" si="6"/>
        <v>0</v>
      </c>
      <c r="R35" s="309" t="str">
        <f t="shared" si="7"/>
        <v/>
      </c>
      <c r="S35" s="343">
        <f>'SCH B2 &amp; B3'!G35</f>
        <v>0</v>
      </c>
      <c r="T35" s="343">
        <f>'SCH B2 &amp; B3 (prior yr)'!G35</f>
        <v>0</v>
      </c>
      <c r="U35" s="344">
        <f t="shared" si="8"/>
        <v>0</v>
      </c>
      <c r="V35" s="309" t="str">
        <f t="shared" si="9"/>
        <v/>
      </c>
      <c r="W35" s="343">
        <f>'SCH B2 &amp; B3'!H35</f>
        <v>0</v>
      </c>
      <c r="X35" s="343">
        <f>'SCH B2 &amp; B3 (prior yr)'!H35</f>
        <v>0</v>
      </c>
      <c r="Y35" s="344">
        <f t="shared" si="10"/>
        <v>0</v>
      </c>
      <c r="Z35" s="309" t="str">
        <f t="shared" si="11"/>
        <v/>
      </c>
      <c r="AA35" s="343">
        <f>'SCH B2 &amp; B3'!I35</f>
        <v>0</v>
      </c>
      <c r="AB35" s="343">
        <f>'SCH B2 &amp; B3 (prior yr)'!I35</f>
        <v>0</v>
      </c>
      <c r="AC35" s="344">
        <f t="shared" si="12"/>
        <v>0</v>
      </c>
      <c r="AD35" s="309" t="str">
        <f t="shared" si="13"/>
        <v/>
      </c>
      <c r="AE35" s="343">
        <f>'SCH B2 &amp; B3'!J35</f>
        <v>0</v>
      </c>
      <c r="AF35" s="343">
        <f>'SCH B2 &amp; B3 (prior yr)'!J35</f>
        <v>0</v>
      </c>
      <c r="AG35" s="344">
        <f t="shared" si="14"/>
        <v>0</v>
      </c>
      <c r="AH35" s="309" t="str">
        <f t="shared" si="15"/>
        <v/>
      </c>
      <c r="AI35" s="343">
        <f>'SCH B2 &amp; B3'!K35</f>
        <v>0</v>
      </c>
      <c r="AJ35" s="343">
        <f>'SCH B2 &amp; B3 (prior yr)'!K35</f>
        <v>0</v>
      </c>
      <c r="AK35" s="344">
        <f t="shared" si="16"/>
        <v>0</v>
      </c>
      <c r="AL35" s="309" t="str">
        <f t="shared" si="17"/>
        <v/>
      </c>
      <c r="AM35" s="343">
        <f>'SCH B2 &amp; B3'!L35</f>
        <v>0</v>
      </c>
      <c r="AN35" s="343">
        <f>'SCH B2 &amp; B3 (prior yr)'!L35</f>
        <v>0</v>
      </c>
      <c r="AO35" s="344">
        <f t="shared" si="18"/>
        <v>0</v>
      </c>
      <c r="AP35" s="309" t="str">
        <f t="shared" si="19"/>
        <v/>
      </c>
      <c r="AQ35" s="343">
        <f>'SCH B2 &amp; B3'!M35</f>
        <v>0</v>
      </c>
      <c r="AR35" s="343">
        <f>'SCH B2 &amp; B3 (prior yr)'!M35</f>
        <v>0</v>
      </c>
      <c r="AS35" s="344">
        <f t="shared" si="20"/>
        <v>0</v>
      </c>
      <c r="AT35" s="309" t="str">
        <f t="shared" si="21"/>
        <v/>
      </c>
      <c r="AU35" s="343">
        <f>'SCH B2 &amp; B3'!N35</f>
        <v>0</v>
      </c>
      <c r="AV35" s="343">
        <f>'SCH B2 &amp; B3 (prior yr)'!N35</f>
        <v>0</v>
      </c>
      <c r="AW35" s="344">
        <f t="shared" si="22"/>
        <v>0</v>
      </c>
      <c r="AX35" s="309" t="str">
        <f t="shared" si="23"/>
        <v/>
      </c>
      <c r="AY35" s="343">
        <f>'SCH B2 &amp; B3'!O35</f>
        <v>0</v>
      </c>
      <c r="AZ35" s="343">
        <f>'SCH B2 &amp; B3 (prior yr)'!O35</f>
        <v>0</v>
      </c>
      <c r="BA35" s="344">
        <f t="shared" si="24"/>
        <v>0</v>
      </c>
      <c r="BB35" s="309" t="str">
        <f t="shared" si="25"/>
        <v/>
      </c>
      <c r="BC35" s="345">
        <f t="shared" si="26"/>
        <v>0</v>
      </c>
      <c r="BD35" s="345">
        <f t="shared" si="41"/>
        <v>0</v>
      </c>
      <c r="BE35" s="345">
        <f t="shared" si="42"/>
        <v>0</v>
      </c>
      <c r="BF35" s="309" t="str">
        <f t="shared" si="43"/>
        <v/>
      </c>
      <c r="BG35" s="343">
        <f>'SCH B2 &amp; B3'!P35</f>
        <v>0</v>
      </c>
      <c r="BH35" s="343">
        <f>'SCH B2 &amp; B3 (prior yr)'!P35</f>
        <v>0</v>
      </c>
      <c r="BI35" s="344">
        <f t="shared" si="27"/>
        <v>0</v>
      </c>
      <c r="BJ35" s="309" t="str">
        <f t="shared" si="28"/>
        <v/>
      </c>
      <c r="BK35" s="343">
        <f>'SCH B2 &amp; B3'!Q35</f>
        <v>0</v>
      </c>
      <c r="BL35" s="343">
        <f>'SCH B2 &amp; B3 (prior yr)'!Q35</f>
        <v>0</v>
      </c>
      <c r="BM35" s="344">
        <f t="shared" si="29"/>
        <v>0</v>
      </c>
      <c r="BN35" s="309" t="str">
        <f t="shared" si="30"/>
        <v/>
      </c>
      <c r="BO35" s="343">
        <f>'SCH B2 &amp; B3'!R35</f>
        <v>0</v>
      </c>
      <c r="BP35" s="343">
        <f>'SCH B2 &amp; B3 (prior yr)'!R35</f>
        <v>0</v>
      </c>
      <c r="BQ35" s="344">
        <f t="shared" si="31"/>
        <v>0</v>
      </c>
      <c r="BR35" s="309" t="str">
        <f t="shared" si="32"/>
        <v/>
      </c>
      <c r="BS35" s="343">
        <f>'SCH B2 &amp; B3'!S35</f>
        <v>0</v>
      </c>
      <c r="BT35" s="343">
        <f>'SCH B2 &amp; B3 (prior yr)'!S35</f>
        <v>0</v>
      </c>
      <c r="BU35" s="344">
        <f t="shared" si="33"/>
        <v>0</v>
      </c>
      <c r="BV35" s="309" t="str">
        <f t="shared" si="34"/>
        <v/>
      </c>
      <c r="BW35" s="343">
        <f>'SCH B2 &amp; B3'!T35</f>
        <v>0</v>
      </c>
      <c r="BX35" s="343">
        <f>'SCH B2 &amp; B3 (prior yr)'!T35</f>
        <v>0</v>
      </c>
      <c r="BY35" s="344">
        <f t="shared" si="35"/>
        <v>0</v>
      </c>
      <c r="BZ35" s="309" t="str">
        <f t="shared" si="36"/>
        <v/>
      </c>
      <c r="CA35" s="311">
        <f t="shared" si="37"/>
        <v>0</v>
      </c>
      <c r="CB35" s="311">
        <f t="shared" si="38"/>
        <v>0</v>
      </c>
      <c r="CC35" s="344">
        <f t="shared" si="39"/>
        <v>0</v>
      </c>
      <c r="CD35" s="309" t="str">
        <f t="shared" si="40"/>
        <v/>
      </c>
    </row>
    <row r="36" spans="1:82" ht="20.100000000000001" customHeight="1" x14ac:dyDescent="0.2">
      <c r="A36" s="66">
        <v>25</v>
      </c>
      <c r="B36" s="256" t="s">
        <v>388</v>
      </c>
      <c r="C36" s="343">
        <f>'SCH B2 &amp; B3'!C36</f>
        <v>0</v>
      </c>
      <c r="D36" s="343">
        <f>'SCH B2 &amp; B3 (prior yr)'!C36</f>
        <v>0</v>
      </c>
      <c r="E36" s="344">
        <f t="shared" si="0"/>
        <v>0</v>
      </c>
      <c r="F36" s="309" t="str">
        <f t="shared" si="1"/>
        <v/>
      </c>
      <c r="G36" s="343">
        <f>'SCH B2 &amp; B3'!D36</f>
        <v>0</v>
      </c>
      <c r="H36" s="343">
        <f>'SCH B2 &amp; B3 (prior yr)'!D36</f>
        <v>0</v>
      </c>
      <c r="I36" s="344">
        <f t="shared" si="2"/>
        <v>0</v>
      </c>
      <c r="J36" s="309" t="str">
        <f t="shared" si="3"/>
        <v/>
      </c>
      <c r="K36" s="343">
        <f>'SCH B2 &amp; B3'!E36</f>
        <v>0</v>
      </c>
      <c r="L36" s="343">
        <f>'SCH B2 &amp; B3 (prior yr)'!E36</f>
        <v>0</v>
      </c>
      <c r="M36" s="344">
        <f t="shared" si="4"/>
        <v>0</v>
      </c>
      <c r="N36" s="309" t="str">
        <f t="shared" si="5"/>
        <v/>
      </c>
      <c r="O36" s="343">
        <f>'SCH B2 &amp; B3'!F36</f>
        <v>0</v>
      </c>
      <c r="P36" s="343">
        <f>'SCH B2 &amp; B3 (prior yr)'!F36</f>
        <v>0</v>
      </c>
      <c r="Q36" s="344">
        <f t="shared" si="6"/>
        <v>0</v>
      </c>
      <c r="R36" s="309" t="str">
        <f t="shared" si="7"/>
        <v/>
      </c>
      <c r="S36" s="343">
        <f>'SCH B2 &amp; B3'!G36</f>
        <v>0</v>
      </c>
      <c r="T36" s="343">
        <f>'SCH B2 &amp; B3 (prior yr)'!G36</f>
        <v>0</v>
      </c>
      <c r="U36" s="344">
        <f t="shared" si="8"/>
        <v>0</v>
      </c>
      <c r="V36" s="309" t="str">
        <f t="shared" si="9"/>
        <v/>
      </c>
      <c r="W36" s="343">
        <f>'SCH B2 &amp; B3'!H36</f>
        <v>0</v>
      </c>
      <c r="X36" s="343">
        <f>'SCH B2 &amp; B3 (prior yr)'!H36</f>
        <v>0</v>
      </c>
      <c r="Y36" s="344">
        <f t="shared" si="10"/>
        <v>0</v>
      </c>
      <c r="Z36" s="309" t="str">
        <f t="shared" si="11"/>
        <v/>
      </c>
      <c r="AA36" s="343">
        <f>'SCH B2 &amp; B3'!I36</f>
        <v>0</v>
      </c>
      <c r="AB36" s="343">
        <f>'SCH B2 &amp; B3 (prior yr)'!I36</f>
        <v>0</v>
      </c>
      <c r="AC36" s="344">
        <f t="shared" si="12"/>
        <v>0</v>
      </c>
      <c r="AD36" s="309" t="str">
        <f t="shared" si="13"/>
        <v/>
      </c>
      <c r="AE36" s="343">
        <f>'SCH B2 &amp; B3'!J36</f>
        <v>0</v>
      </c>
      <c r="AF36" s="343">
        <f>'SCH B2 &amp; B3 (prior yr)'!J36</f>
        <v>0</v>
      </c>
      <c r="AG36" s="344">
        <f t="shared" si="14"/>
        <v>0</v>
      </c>
      <c r="AH36" s="309" t="str">
        <f t="shared" si="15"/>
        <v/>
      </c>
      <c r="AI36" s="343">
        <f>'SCH B2 &amp; B3'!K36</f>
        <v>0</v>
      </c>
      <c r="AJ36" s="343">
        <f>'SCH B2 &amp; B3 (prior yr)'!K36</f>
        <v>0</v>
      </c>
      <c r="AK36" s="344">
        <f t="shared" si="16"/>
        <v>0</v>
      </c>
      <c r="AL36" s="309" t="str">
        <f t="shared" si="17"/>
        <v/>
      </c>
      <c r="AM36" s="343">
        <f>'SCH B2 &amp; B3'!L36</f>
        <v>0</v>
      </c>
      <c r="AN36" s="343">
        <f>'SCH B2 &amp; B3 (prior yr)'!L36</f>
        <v>0</v>
      </c>
      <c r="AO36" s="344">
        <f t="shared" si="18"/>
        <v>0</v>
      </c>
      <c r="AP36" s="309" t="str">
        <f t="shared" si="19"/>
        <v/>
      </c>
      <c r="AQ36" s="343">
        <f>'SCH B2 &amp; B3'!M36</f>
        <v>0</v>
      </c>
      <c r="AR36" s="343">
        <f>'SCH B2 &amp; B3 (prior yr)'!M36</f>
        <v>0</v>
      </c>
      <c r="AS36" s="344">
        <f t="shared" si="20"/>
        <v>0</v>
      </c>
      <c r="AT36" s="309" t="str">
        <f t="shared" si="21"/>
        <v/>
      </c>
      <c r="AU36" s="343">
        <f>'SCH B2 &amp; B3'!N36</f>
        <v>0</v>
      </c>
      <c r="AV36" s="343">
        <f>'SCH B2 &amp; B3 (prior yr)'!N36</f>
        <v>0</v>
      </c>
      <c r="AW36" s="344">
        <f t="shared" si="22"/>
        <v>0</v>
      </c>
      <c r="AX36" s="309" t="str">
        <f t="shared" si="23"/>
        <v/>
      </c>
      <c r="AY36" s="343">
        <f>'SCH B2 &amp; B3'!O36</f>
        <v>0</v>
      </c>
      <c r="AZ36" s="343">
        <f>'SCH B2 &amp; B3 (prior yr)'!O36</f>
        <v>0</v>
      </c>
      <c r="BA36" s="344">
        <f t="shared" si="24"/>
        <v>0</v>
      </c>
      <c r="BB36" s="309" t="str">
        <f t="shared" si="25"/>
        <v/>
      </c>
      <c r="BC36" s="345">
        <f t="shared" si="26"/>
        <v>0</v>
      </c>
      <c r="BD36" s="345">
        <f t="shared" si="41"/>
        <v>0</v>
      </c>
      <c r="BE36" s="345">
        <f t="shared" si="42"/>
        <v>0</v>
      </c>
      <c r="BF36" s="309" t="str">
        <f t="shared" si="43"/>
        <v/>
      </c>
      <c r="BG36" s="343">
        <f>'SCH B2 &amp; B3'!P36</f>
        <v>0</v>
      </c>
      <c r="BH36" s="343">
        <f>'SCH B2 &amp; B3 (prior yr)'!P36</f>
        <v>0</v>
      </c>
      <c r="BI36" s="344">
        <f t="shared" si="27"/>
        <v>0</v>
      </c>
      <c r="BJ36" s="309" t="str">
        <f t="shared" si="28"/>
        <v/>
      </c>
      <c r="BK36" s="343">
        <f>'SCH B2 &amp; B3'!Q36</f>
        <v>0</v>
      </c>
      <c r="BL36" s="343">
        <f>'SCH B2 &amp; B3 (prior yr)'!Q36</f>
        <v>0</v>
      </c>
      <c r="BM36" s="344">
        <f t="shared" si="29"/>
        <v>0</v>
      </c>
      <c r="BN36" s="309" t="str">
        <f t="shared" si="30"/>
        <v/>
      </c>
      <c r="BO36" s="343">
        <f>'SCH B2 &amp; B3'!R36</f>
        <v>0</v>
      </c>
      <c r="BP36" s="343">
        <f>'SCH B2 &amp; B3 (prior yr)'!R36</f>
        <v>0</v>
      </c>
      <c r="BQ36" s="344">
        <f t="shared" si="31"/>
        <v>0</v>
      </c>
      <c r="BR36" s="309" t="str">
        <f t="shared" si="32"/>
        <v/>
      </c>
      <c r="BS36" s="343">
        <f>'SCH B2 &amp; B3'!S36</f>
        <v>0</v>
      </c>
      <c r="BT36" s="343">
        <f>'SCH B2 &amp; B3 (prior yr)'!S36</f>
        <v>0</v>
      </c>
      <c r="BU36" s="344">
        <f t="shared" si="33"/>
        <v>0</v>
      </c>
      <c r="BV36" s="309" t="str">
        <f t="shared" si="34"/>
        <v/>
      </c>
      <c r="BW36" s="343">
        <f>'SCH B2 &amp; B3'!T36</f>
        <v>0</v>
      </c>
      <c r="BX36" s="343">
        <f>'SCH B2 &amp; B3 (prior yr)'!T36</f>
        <v>0</v>
      </c>
      <c r="BY36" s="344">
        <f t="shared" si="35"/>
        <v>0</v>
      </c>
      <c r="BZ36" s="309" t="str">
        <f t="shared" si="36"/>
        <v/>
      </c>
      <c r="CA36" s="311">
        <f t="shared" si="37"/>
        <v>0</v>
      </c>
      <c r="CB36" s="311">
        <f t="shared" si="38"/>
        <v>0</v>
      </c>
      <c r="CC36" s="344">
        <f t="shared" si="39"/>
        <v>0</v>
      </c>
      <c r="CD36" s="309" t="str">
        <f t="shared" si="40"/>
        <v/>
      </c>
    </row>
    <row r="37" spans="1:82" ht="20.100000000000001" customHeight="1" x14ac:dyDescent="0.2">
      <c r="A37" s="66">
        <v>26</v>
      </c>
      <c r="B37" s="63" t="s">
        <v>338</v>
      </c>
      <c r="C37" s="343">
        <f>'SCH B2 &amp; B3'!C37</f>
        <v>0</v>
      </c>
      <c r="D37" s="343">
        <f>'SCH B2 &amp; B3 (prior yr)'!C37</f>
        <v>0</v>
      </c>
      <c r="E37" s="344">
        <f t="shared" si="0"/>
        <v>0</v>
      </c>
      <c r="F37" s="309" t="str">
        <f t="shared" si="1"/>
        <v/>
      </c>
      <c r="G37" s="343">
        <f>'SCH B2 &amp; B3'!D37</f>
        <v>0</v>
      </c>
      <c r="H37" s="343">
        <f>'SCH B2 &amp; B3 (prior yr)'!D37</f>
        <v>0</v>
      </c>
      <c r="I37" s="344">
        <f t="shared" si="2"/>
        <v>0</v>
      </c>
      <c r="J37" s="309" t="str">
        <f t="shared" si="3"/>
        <v/>
      </c>
      <c r="K37" s="343">
        <f>'SCH B2 &amp; B3'!E37</f>
        <v>0</v>
      </c>
      <c r="L37" s="343">
        <f>'SCH B2 &amp; B3 (prior yr)'!E37</f>
        <v>0</v>
      </c>
      <c r="M37" s="344">
        <f t="shared" si="4"/>
        <v>0</v>
      </c>
      <c r="N37" s="309" t="str">
        <f t="shared" si="5"/>
        <v/>
      </c>
      <c r="O37" s="343">
        <f>'SCH B2 &amp; B3'!F37</f>
        <v>0</v>
      </c>
      <c r="P37" s="343">
        <f>'SCH B2 &amp; B3 (prior yr)'!F37</f>
        <v>0</v>
      </c>
      <c r="Q37" s="344">
        <f t="shared" si="6"/>
        <v>0</v>
      </c>
      <c r="R37" s="309" t="str">
        <f t="shared" si="7"/>
        <v/>
      </c>
      <c r="S37" s="343">
        <f>'SCH B2 &amp; B3'!G37</f>
        <v>0</v>
      </c>
      <c r="T37" s="343">
        <f>'SCH B2 &amp; B3 (prior yr)'!G37</f>
        <v>0</v>
      </c>
      <c r="U37" s="344">
        <f t="shared" si="8"/>
        <v>0</v>
      </c>
      <c r="V37" s="309" t="str">
        <f t="shared" si="9"/>
        <v/>
      </c>
      <c r="W37" s="343">
        <f>'SCH B2 &amp; B3'!H37</f>
        <v>0</v>
      </c>
      <c r="X37" s="343">
        <f>'SCH B2 &amp; B3 (prior yr)'!H37</f>
        <v>0</v>
      </c>
      <c r="Y37" s="344">
        <f t="shared" si="10"/>
        <v>0</v>
      </c>
      <c r="Z37" s="309" t="str">
        <f t="shared" si="11"/>
        <v/>
      </c>
      <c r="AA37" s="343">
        <f>'SCH B2 &amp; B3'!I37</f>
        <v>0</v>
      </c>
      <c r="AB37" s="343">
        <f>'SCH B2 &amp; B3 (prior yr)'!I37</f>
        <v>0</v>
      </c>
      <c r="AC37" s="344">
        <f t="shared" si="12"/>
        <v>0</v>
      </c>
      <c r="AD37" s="309" t="str">
        <f t="shared" si="13"/>
        <v/>
      </c>
      <c r="AE37" s="343">
        <f>'SCH B2 &amp; B3'!J37</f>
        <v>0</v>
      </c>
      <c r="AF37" s="343">
        <f>'SCH B2 &amp; B3 (prior yr)'!J37</f>
        <v>0</v>
      </c>
      <c r="AG37" s="344">
        <f t="shared" si="14"/>
        <v>0</v>
      </c>
      <c r="AH37" s="309" t="str">
        <f t="shared" si="15"/>
        <v/>
      </c>
      <c r="AI37" s="343">
        <f>'SCH B2 &amp; B3'!K37</f>
        <v>0</v>
      </c>
      <c r="AJ37" s="343">
        <f>'SCH B2 &amp; B3 (prior yr)'!K37</f>
        <v>0</v>
      </c>
      <c r="AK37" s="344">
        <f t="shared" si="16"/>
        <v>0</v>
      </c>
      <c r="AL37" s="309" t="str">
        <f t="shared" si="17"/>
        <v/>
      </c>
      <c r="AM37" s="343">
        <f>'SCH B2 &amp; B3'!L37</f>
        <v>0</v>
      </c>
      <c r="AN37" s="343">
        <f>'SCH B2 &amp; B3 (prior yr)'!L37</f>
        <v>0</v>
      </c>
      <c r="AO37" s="344">
        <f t="shared" si="18"/>
        <v>0</v>
      </c>
      <c r="AP37" s="309" t="str">
        <f t="shared" si="19"/>
        <v/>
      </c>
      <c r="AQ37" s="343">
        <f>'SCH B2 &amp; B3'!M37</f>
        <v>0</v>
      </c>
      <c r="AR37" s="343">
        <f>'SCH B2 &amp; B3 (prior yr)'!M37</f>
        <v>0</v>
      </c>
      <c r="AS37" s="344">
        <f t="shared" si="20"/>
        <v>0</v>
      </c>
      <c r="AT37" s="309" t="str">
        <f t="shared" si="21"/>
        <v/>
      </c>
      <c r="AU37" s="343">
        <f>'SCH B2 &amp; B3'!N37</f>
        <v>0</v>
      </c>
      <c r="AV37" s="343">
        <f>'SCH B2 &amp; B3 (prior yr)'!N37</f>
        <v>0</v>
      </c>
      <c r="AW37" s="344">
        <f t="shared" si="22"/>
        <v>0</v>
      </c>
      <c r="AX37" s="309" t="str">
        <f t="shared" si="23"/>
        <v/>
      </c>
      <c r="AY37" s="343">
        <f>'SCH B2 &amp; B3'!O37</f>
        <v>0</v>
      </c>
      <c r="AZ37" s="343">
        <f>'SCH B2 &amp; B3 (prior yr)'!O37</f>
        <v>0</v>
      </c>
      <c r="BA37" s="344">
        <f t="shared" si="24"/>
        <v>0</v>
      </c>
      <c r="BB37" s="309" t="str">
        <f t="shared" si="25"/>
        <v/>
      </c>
      <c r="BC37" s="345">
        <f t="shared" si="26"/>
        <v>0</v>
      </c>
      <c r="BD37" s="345">
        <f t="shared" si="41"/>
        <v>0</v>
      </c>
      <c r="BE37" s="345">
        <f t="shared" si="42"/>
        <v>0</v>
      </c>
      <c r="BF37" s="309" t="str">
        <f t="shared" si="43"/>
        <v/>
      </c>
      <c r="BG37" s="343">
        <f>'SCH B2 &amp; B3'!P37</f>
        <v>0</v>
      </c>
      <c r="BH37" s="343">
        <f>'SCH B2 &amp; B3 (prior yr)'!P37</f>
        <v>0</v>
      </c>
      <c r="BI37" s="344">
        <f t="shared" si="27"/>
        <v>0</v>
      </c>
      <c r="BJ37" s="309" t="str">
        <f t="shared" si="28"/>
        <v/>
      </c>
      <c r="BK37" s="343">
        <f>'SCH B2 &amp; B3'!Q37</f>
        <v>0</v>
      </c>
      <c r="BL37" s="343">
        <f>'SCH B2 &amp; B3 (prior yr)'!Q37</f>
        <v>0</v>
      </c>
      <c r="BM37" s="344">
        <f t="shared" si="29"/>
        <v>0</v>
      </c>
      <c r="BN37" s="309" t="str">
        <f t="shared" si="30"/>
        <v/>
      </c>
      <c r="BO37" s="343">
        <f>'SCH B2 &amp; B3'!R37</f>
        <v>0</v>
      </c>
      <c r="BP37" s="343">
        <f>'SCH B2 &amp; B3 (prior yr)'!R37</f>
        <v>0</v>
      </c>
      <c r="BQ37" s="344">
        <f t="shared" si="31"/>
        <v>0</v>
      </c>
      <c r="BR37" s="309" t="str">
        <f t="shared" si="32"/>
        <v/>
      </c>
      <c r="BS37" s="343">
        <f>'SCH B2 &amp; B3'!S37</f>
        <v>0</v>
      </c>
      <c r="BT37" s="343">
        <f>'SCH B2 &amp; B3 (prior yr)'!S37</f>
        <v>0</v>
      </c>
      <c r="BU37" s="344">
        <f t="shared" si="33"/>
        <v>0</v>
      </c>
      <c r="BV37" s="309" t="str">
        <f t="shared" si="34"/>
        <v/>
      </c>
      <c r="BW37" s="343">
        <f>'SCH B2 &amp; B3'!T37</f>
        <v>0</v>
      </c>
      <c r="BX37" s="343">
        <f>'SCH B2 &amp; B3 (prior yr)'!T37</f>
        <v>0</v>
      </c>
      <c r="BY37" s="344">
        <f t="shared" si="35"/>
        <v>0</v>
      </c>
      <c r="BZ37" s="309" t="str">
        <f t="shared" si="36"/>
        <v/>
      </c>
      <c r="CA37" s="420">
        <f t="shared" si="37"/>
        <v>0</v>
      </c>
      <c r="CB37" s="420">
        <f t="shared" si="38"/>
        <v>0</v>
      </c>
      <c r="CC37" s="421">
        <f t="shared" si="39"/>
        <v>0</v>
      </c>
      <c r="CD37" s="422" t="str">
        <f t="shared" si="40"/>
        <v/>
      </c>
    </row>
    <row r="38" spans="1:82" ht="20.100000000000001" customHeight="1" x14ac:dyDescent="0.2">
      <c r="A38" s="66">
        <v>27</v>
      </c>
      <c r="B38" s="63" t="s">
        <v>189</v>
      </c>
      <c r="C38" s="343">
        <f>'SCH B2 &amp; B3'!C38</f>
        <v>0</v>
      </c>
      <c r="D38" s="343">
        <f>'SCH B2 &amp; B3 (prior yr)'!C38</f>
        <v>0</v>
      </c>
      <c r="E38" s="344">
        <f t="shared" si="0"/>
        <v>0</v>
      </c>
      <c r="F38" s="309" t="str">
        <f t="shared" si="1"/>
        <v/>
      </c>
      <c r="G38" s="343">
        <f>'SCH B2 &amp; B3'!D38</f>
        <v>0</v>
      </c>
      <c r="H38" s="343">
        <f>'SCH B2 &amp; B3 (prior yr)'!D38</f>
        <v>0</v>
      </c>
      <c r="I38" s="344">
        <f t="shared" si="2"/>
        <v>0</v>
      </c>
      <c r="J38" s="309" t="str">
        <f t="shared" si="3"/>
        <v/>
      </c>
      <c r="K38" s="343">
        <f>'SCH B2 &amp; B3'!E38</f>
        <v>0</v>
      </c>
      <c r="L38" s="343">
        <f>'SCH B2 &amp; B3 (prior yr)'!E38</f>
        <v>0</v>
      </c>
      <c r="M38" s="344">
        <f t="shared" si="4"/>
        <v>0</v>
      </c>
      <c r="N38" s="309" t="str">
        <f t="shared" si="5"/>
        <v/>
      </c>
      <c r="O38" s="343">
        <f>'SCH B2 &amp; B3'!F38</f>
        <v>0</v>
      </c>
      <c r="P38" s="343">
        <f>'SCH B2 &amp; B3 (prior yr)'!F38</f>
        <v>0</v>
      </c>
      <c r="Q38" s="344">
        <f t="shared" si="6"/>
        <v>0</v>
      </c>
      <c r="R38" s="309" t="str">
        <f t="shared" si="7"/>
        <v/>
      </c>
      <c r="S38" s="343">
        <f>'SCH B2 &amp; B3'!G38</f>
        <v>0</v>
      </c>
      <c r="T38" s="343">
        <f>'SCH B2 &amp; B3 (prior yr)'!G38</f>
        <v>0</v>
      </c>
      <c r="U38" s="344">
        <f t="shared" si="8"/>
        <v>0</v>
      </c>
      <c r="V38" s="309" t="str">
        <f t="shared" si="9"/>
        <v/>
      </c>
      <c r="W38" s="343">
        <f>'SCH B2 &amp; B3'!H38</f>
        <v>0</v>
      </c>
      <c r="X38" s="343">
        <f>'SCH B2 &amp; B3 (prior yr)'!H38</f>
        <v>0</v>
      </c>
      <c r="Y38" s="344">
        <f t="shared" si="10"/>
        <v>0</v>
      </c>
      <c r="Z38" s="309" t="str">
        <f t="shared" si="11"/>
        <v/>
      </c>
      <c r="AA38" s="343">
        <f>'SCH B2 &amp; B3'!I38</f>
        <v>0</v>
      </c>
      <c r="AB38" s="343">
        <f>'SCH B2 &amp; B3 (prior yr)'!I38</f>
        <v>0</v>
      </c>
      <c r="AC38" s="344">
        <f t="shared" si="12"/>
        <v>0</v>
      </c>
      <c r="AD38" s="309" t="str">
        <f t="shared" si="13"/>
        <v/>
      </c>
      <c r="AE38" s="343">
        <f>'SCH B2 &amp; B3'!J38</f>
        <v>0</v>
      </c>
      <c r="AF38" s="343">
        <f>'SCH B2 &amp; B3 (prior yr)'!J38</f>
        <v>0</v>
      </c>
      <c r="AG38" s="344">
        <f t="shared" si="14"/>
        <v>0</v>
      </c>
      <c r="AH38" s="309" t="str">
        <f t="shared" si="15"/>
        <v/>
      </c>
      <c r="AI38" s="343">
        <f>'SCH B2 &amp; B3'!K38</f>
        <v>0</v>
      </c>
      <c r="AJ38" s="343">
        <f>'SCH B2 &amp; B3 (prior yr)'!K38</f>
        <v>0</v>
      </c>
      <c r="AK38" s="344">
        <f t="shared" si="16"/>
        <v>0</v>
      </c>
      <c r="AL38" s="309" t="str">
        <f t="shared" si="17"/>
        <v/>
      </c>
      <c r="AM38" s="343">
        <f>'SCH B2 &amp; B3'!L38</f>
        <v>0</v>
      </c>
      <c r="AN38" s="343">
        <f>'SCH B2 &amp; B3 (prior yr)'!L38</f>
        <v>0</v>
      </c>
      <c r="AO38" s="344">
        <f t="shared" si="18"/>
        <v>0</v>
      </c>
      <c r="AP38" s="309" t="str">
        <f t="shared" si="19"/>
        <v/>
      </c>
      <c r="AQ38" s="343">
        <f>'SCH B2 &amp; B3'!M38</f>
        <v>0</v>
      </c>
      <c r="AR38" s="343">
        <f>'SCH B2 &amp; B3 (prior yr)'!M38</f>
        <v>0</v>
      </c>
      <c r="AS38" s="344">
        <f t="shared" si="20"/>
        <v>0</v>
      </c>
      <c r="AT38" s="309" t="str">
        <f t="shared" si="21"/>
        <v/>
      </c>
      <c r="AU38" s="343">
        <f>'SCH B2 &amp; B3'!N38</f>
        <v>0</v>
      </c>
      <c r="AV38" s="343">
        <f>'SCH B2 &amp; B3 (prior yr)'!N38</f>
        <v>0</v>
      </c>
      <c r="AW38" s="344">
        <f t="shared" si="22"/>
        <v>0</v>
      </c>
      <c r="AX38" s="309" t="str">
        <f t="shared" si="23"/>
        <v/>
      </c>
      <c r="AY38" s="343">
        <f>'SCH B2 &amp; B3'!O38</f>
        <v>0</v>
      </c>
      <c r="AZ38" s="343">
        <f>'SCH B2 &amp; B3 (prior yr)'!O38</f>
        <v>0</v>
      </c>
      <c r="BA38" s="344">
        <f t="shared" si="24"/>
        <v>0</v>
      </c>
      <c r="BB38" s="309" t="str">
        <f t="shared" si="25"/>
        <v/>
      </c>
      <c r="BC38" s="345">
        <f t="shared" si="26"/>
        <v>0</v>
      </c>
      <c r="BD38" s="345">
        <f t="shared" si="41"/>
        <v>0</v>
      </c>
      <c r="BE38" s="345">
        <f t="shared" si="42"/>
        <v>0</v>
      </c>
      <c r="BF38" s="309" t="str">
        <f t="shared" si="43"/>
        <v/>
      </c>
      <c r="BG38" s="343">
        <f>'SCH B2 &amp; B3'!P38</f>
        <v>0</v>
      </c>
      <c r="BH38" s="343">
        <f>'SCH B2 &amp; B3 (prior yr)'!P38</f>
        <v>0</v>
      </c>
      <c r="BI38" s="344">
        <f t="shared" si="27"/>
        <v>0</v>
      </c>
      <c r="BJ38" s="309" t="str">
        <f t="shared" si="28"/>
        <v/>
      </c>
      <c r="BK38" s="343">
        <f>'SCH B2 &amp; B3'!Q38</f>
        <v>0</v>
      </c>
      <c r="BL38" s="343">
        <f>'SCH B2 &amp; B3 (prior yr)'!Q38</f>
        <v>0</v>
      </c>
      <c r="BM38" s="344">
        <f t="shared" si="29"/>
        <v>0</v>
      </c>
      <c r="BN38" s="309" t="str">
        <f t="shared" si="30"/>
        <v/>
      </c>
      <c r="BO38" s="343">
        <f>'SCH B2 &amp; B3'!R38</f>
        <v>0</v>
      </c>
      <c r="BP38" s="343">
        <f>'SCH B2 &amp; B3 (prior yr)'!R38</f>
        <v>0</v>
      </c>
      <c r="BQ38" s="344">
        <f t="shared" si="31"/>
        <v>0</v>
      </c>
      <c r="BR38" s="309" t="str">
        <f t="shared" si="32"/>
        <v/>
      </c>
      <c r="BS38" s="343">
        <f>'SCH B2 &amp; B3'!S38</f>
        <v>0</v>
      </c>
      <c r="BT38" s="343">
        <f>'SCH B2 &amp; B3 (prior yr)'!S38</f>
        <v>0</v>
      </c>
      <c r="BU38" s="344">
        <f t="shared" si="33"/>
        <v>0</v>
      </c>
      <c r="BV38" s="309" t="str">
        <f t="shared" si="34"/>
        <v/>
      </c>
      <c r="BW38" s="343">
        <f>'SCH B2 &amp; B3'!T38</f>
        <v>0</v>
      </c>
      <c r="BX38" s="343">
        <f>'SCH B2 &amp; B3 (prior yr)'!T38</f>
        <v>0</v>
      </c>
      <c r="BY38" s="344">
        <f t="shared" si="35"/>
        <v>0</v>
      </c>
      <c r="BZ38" s="309" t="str">
        <f t="shared" si="36"/>
        <v/>
      </c>
      <c r="CA38" s="311">
        <f t="shared" si="37"/>
        <v>0</v>
      </c>
      <c r="CB38" s="311">
        <f t="shared" si="38"/>
        <v>0</v>
      </c>
      <c r="CC38" s="344">
        <f t="shared" si="39"/>
        <v>0</v>
      </c>
      <c r="CD38" s="309" t="str">
        <f t="shared" si="40"/>
        <v/>
      </c>
    </row>
    <row r="39" spans="1:82" ht="20.100000000000001" customHeight="1" x14ac:dyDescent="0.2">
      <c r="A39" s="66">
        <v>28</v>
      </c>
      <c r="B39" s="63" t="s">
        <v>190</v>
      </c>
      <c r="C39" s="343">
        <f>'SCH B2 &amp; B3'!C39</f>
        <v>0</v>
      </c>
      <c r="D39" s="343">
        <f>'SCH B2 &amp; B3 (prior yr)'!C39</f>
        <v>0</v>
      </c>
      <c r="E39" s="344">
        <f t="shared" si="0"/>
        <v>0</v>
      </c>
      <c r="F39" s="309" t="str">
        <f t="shared" si="1"/>
        <v/>
      </c>
      <c r="G39" s="343">
        <f>'SCH B2 &amp; B3'!D39</f>
        <v>0</v>
      </c>
      <c r="H39" s="343">
        <f>'SCH B2 &amp; B3 (prior yr)'!D39</f>
        <v>0</v>
      </c>
      <c r="I39" s="344">
        <f t="shared" si="2"/>
        <v>0</v>
      </c>
      <c r="J39" s="309" t="str">
        <f t="shared" si="3"/>
        <v/>
      </c>
      <c r="K39" s="343">
        <f>'SCH B2 &amp; B3'!E39</f>
        <v>0</v>
      </c>
      <c r="L39" s="343">
        <f>'SCH B2 &amp; B3 (prior yr)'!E39</f>
        <v>0</v>
      </c>
      <c r="M39" s="344">
        <f t="shared" si="4"/>
        <v>0</v>
      </c>
      <c r="N39" s="309" t="str">
        <f t="shared" si="5"/>
        <v/>
      </c>
      <c r="O39" s="343">
        <f>'SCH B2 &amp; B3'!F39</f>
        <v>0</v>
      </c>
      <c r="P39" s="343">
        <f>'SCH B2 &amp; B3 (prior yr)'!F39</f>
        <v>0</v>
      </c>
      <c r="Q39" s="344">
        <f t="shared" si="6"/>
        <v>0</v>
      </c>
      <c r="R39" s="309" t="str">
        <f t="shared" si="7"/>
        <v/>
      </c>
      <c r="S39" s="343">
        <f>'SCH B2 &amp; B3'!G39</f>
        <v>0</v>
      </c>
      <c r="T39" s="343">
        <f>'SCH B2 &amp; B3 (prior yr)'!G39</f>
        <v>0</v>
      </c>
      <c r="U39" s="344">
        <f t="shared" si="8"/>
        <v>0</v>
      </c>
      <c r="V39" s="309" t="str">
        <f t="shared" si="9"/>
        <v/>
      </c>
      <c r="W39" s="343">
        <f>'SCH B2 &amp; B3'!H39</f>
        <v>0</v>
      </c>
      <c r="X39" s="343">
        <f>'SCH B2 &amp; B3 (prior yr)'!H39</f>
        <v>0</v>
      </c>
      <c r="Y39" s="344">
        <f t="shared" si="10"/>
        <v>0</v>
      </c>
      <c r="Z39" s="309" t="str">
        <f t="shared" si="11"/>
        <v/>
      </c>
      <c r="AA39" s="343">
        <f>'SCH B2 &amp; B3'!I39</f>
        <v>0</v>
      </c>
      <c r="AB39" s="343">
        <f>'SCH B2 &amp; B3 (prior yr)'!I39</f>
        <v>0</v>
      </c>
      <c r="AC39" s="344">
        <f t="shared" si="12"/>
        <v>0</v>
      </c>
      <c r="AD39" s="309" t="str">
        <f t="shared" si="13"/>
        <v/>
      </c>
      <c r="AE39" s="343">
        <f>'SCH B2 &amp; B3'!J39</f>
        <v>0</v>
      </c>
      <c r="AF39" s="343">
        <f>'SCH B2 &amp; B3 (prior yr)'!J39</f>
        <v>0</v>
      </c>
      <c r="AG39" s="344">
        <f t="shared" si="14"/>
        <v>0</v>
      </c>
      <c r="AH39" s="309" t="str">
        <f t="shared" si="15"/>
        <v/>
      </c>
      <c r="AI39" s="343">
        <f>'SCH B2 &amp; B3'!K39</f>
        <v>0</v>
      </c>
      <c r="AJ39" s="343">
        <f>'SCH B2 &amp; B3 (prior yr)'!K39</f>
        <v>0</v>
      </c>
      <c r="AK39" s="344">
        <f t="shared" si="16"/>
        <v>0</v>
      </c>
      <c r="AL39" s="309" t="str">
        <f t="shared" si="17"/>
        <v/>
      </c>
      <c r="AM39" s="343">
        <f>'SCH B2 &amp; B3'!L39</f>
        <v>0</v>
      </c>
      <c r="AN39" s="343">
        <f>'SCH B2 &amp; B3 (prior yr)'!L39</f>
        <v>0</v>
      </c>
      <c r="AO39" s="344">
        <f t="shared" si="18"/>
        <v>0</v>
      </c>
      <c r="AP39" s="309" t="str">
        <f t="shared" si="19"/>
        <v/>
      </c>
      <c r="AQ39" s="343">
        <f>'SCH B2 &amp; B3'!M39</f>
        <v>0</v>
      </c>
      <c r="AR39" s="343">
        <f>'SCH B2 &amp; B3 (prior yr)'!M39</f>
        <v>0</v>
      </c>
      <c r="AS39" s="344">
        <f t="shared" si="20"/>
        <v>0</v>
      </c>
      <c r="AT39" s="309" t="str">
        <f t="shared" si="21"/>
        <v/>
      </c>
      <c r="AU39" s="343">
        <f>'SCH B2 &amp; B3'!N39</f>
        <v>0</v>
      </c>
      <c r="AV39" s="343">
        <f>'SCH B2 &amp; B3 (prior yr)'!N39</f>
        <v>0</v>
      </c>
      <c r="AW39" s="344">
        <f t="shared" si="22"/>
        <v>0</v>
      </c>
      <c r="AX39" s="309" t="str">
        <f t="shared" si="23"/>
        <v/>
      </c>
      <c r="AY39" s="343">
        <f>'SCH B2 &amp; B3'!O39</f>
        <v>0</v>
      </c>
      <c r="AZ39" s="343">
        <f>'SCH B2 &amp; B3 (prior yr)'!O39</f>
        <v>0</v>
      </c>
      <c r="BA39" s="344">
        <f t="shared" si="24"/>
        <v>0</v>
      </c>
      <c r="BB39" s="309" t="str">
        <f t="shared" si="25"/>
        <v/>
      </c>
      <c r="BC39" s="345">
        <f t="shared" si="26"/>
        <v>0</v>
      </c>
      <c r="BD39" s="345">
        <f t="shared" si="41"/>
        <v>0</v>
      </c>
      <c r="BE39" s="345">
        <f t="shared" si="42"/>
        <v>0</v>
      </c>
      <c r="BF39" s="309" t="str">
        <f t="shared" si="43"/>
        <v/>
      </c>
      <c r="BG39" s="343">
        <f>'SCH B2 &amp; B3'!P39</f>
        <v>0</v>
      </c>
      <c r="BH39" s="343">
        <f>'SCH B2 &amp; B3 (prior yr)'!P39</f>
        <v>0</v>
      </c>
      <c r="BI39" s="344">
        <f t="shared" si="27"/>
        <v>0</v>
      </c>
      <c r="BJ39" s="309" t="str">
        <f t="shared" si="28"/>
        <v/>
      </c>
      <c r="BK39" s="343">
        <f>'SCH B2 &amp; B3'!Q39</f>
        <v>0</v>
      </c>
      <c r="BL39" s="343">
        <f>'SCH B2 &amp; B3 (prior yr)'!Q39</f>
        <v>0</v>
      </c>
      <c r="BM39" s="344">
        <f t="shared" si="29"/>
        <v>0</v>
      </c>
      <c r="BN39" s="309" t="str">
        <f t="shared" si="30"/>
        <v/>
      </c>
      <c r="BO39" s="343">
        <f>'SCH B2 &amp; B3'!R39</f>
        <v>0</v>
      </c>
      <c r="BP39" s="343">
        <f>'SCH B2 &amp; B3 (prior yr)'!R39</f>
        <v>0</v>
      </c>
      <c r="BQ39" s="344">
        <f t="shared" si="31"/>
        <v>0</v>
      </c>
      <c r="BR39" s="309" t="str">
        <f t="shared" si="32"/>
        <v/>
      </c>
      <c r="BS39" s="343">
        <f>'SCH B2 &amp; B3'!S39</f>
        <v>0</v>
      </c>
      <c r="BT39" s="343">
        <f>'SCH B2 &amp; B3 (prior yr)'!S39</f>
        <v>0</v>
      </c>
      <c r="BU39" s="344">
        <f t="shared" si="33"/>
        <v>0</v>
      </c>
      <c r="BV39" s="309" t="str">
        <f t="shared" si="34"/>
        <v/>
      </c>
      <c r="BW39" s="343">
        <f>'SCH B2 &amp; B3'!T39</f>
        <v>0</v>
      </c>
      <c r="BX39" s="343">
        <f>'SCH B2 &amp; B3 (prior yr)'!T39</f>
        <v>0</v>
      </c>
      <c r="BY39" s="344">
        <f t="shared" si="35"/>
        <v>0</v>
      </c>
      <c r="BZ39" s="309" t="str">
        <f t="shared" si="36"/>
        <v/>
      </c>
      <c r="CA39" s="311">
        <f t="shared" si="37"/>
        <v>0</v>
      </c>
      <c r="CB39" s="311">
        <f t="shared" si="38"/>
        <v>0</v>
      </c>
      <c r="CC39" s="344">
        <f t="shared" si="39"/>
        <v>0</v>
      </c>
      <c r="CD39" s="309" t="str">
        <f t="shared" si="40"/>
        <v/>
      </c>
    </row>
    <row r="40" spans="1:82" s="425" customFormat="1" ht="20.100000000000001" customHeight="1" x14ac:dyDescent="0.2">
      <c r="A40" s="436">
        <v>29</v>
      </c>
      <c r="B40" s="392" t="s">
        <v>191</v>
      </c>
      <c r="C40" s="343">
        <f>'SCH B2 &amp; B3'!C40</f>
        <v>0</v>
      </c>
      <c r="D40" s="343">
        <f>'SCH B2 &amp; B3 (prior yr)'!C40</f>
        <v>0</v>
      </c>
      <c r="E40" s="344">
        <f t="shared" si="0"/>
        <v>0</v>
      </c>
      <c r="F40" s="309" t="str">
        <f t="shared" si="1"/>
        <v/>
      </c>
      <c r="G40" s="343">
        <f>'SCH B2 &amp; B3'!D40</f>
        <v>0</v>
      </c>
      <c r="H40" s="343">
        <f>'SCH B2 &amp; B3 (prior yr)'!D40</f>
        <v>0</v>
      </c>
      <c r="I40" s="344">
        <f t="shared" si="2"/>
        <v>0</v>
      </c>
      <c r="J40" s="309" t="str">
        <f t="shared" si="3"/>
        <v/>
      </c>
      <c r="K40" s="343">
        <f>'SCH B2 &amp; B3'!E40</f>
        <v>0</v>
      </c>
      <c r="L40" s="343">
        <f>'SCH B2 &amp; B3 (prior yr)'!E40</f>
        <v>0</v>
      </c>
      <c r="M40" s="344">
        <f t="shared" si="4"/>
        <v>0</v>
      </c>
      <c r="N40" s="309" t="str">
        <f t="shared" si="5"/>
        <v/>
      </c>
      <c r="O40" s="423">
        <f>'SCH B2 &amp; B3'!F40</f>
        <v>0</v>
      </c>
      <c r="P40" s="423">
        <f>'SCH B2 &amp; B3 (prior yr)'!F40</f>
        <v>0</v>
      </c>
      <c r="Q40" s="423">
        <f t="shared" si="6"/>
        <v>0</v>
      </c>
      <c r="R40" s="424" t="str">
        <f t="shared" si="7"/>
        <v/>
      </c>
      <c r="S40" s="423">
        <f>'SCH B2 &amp; B3'!G40</f>
        <v>0</v>
      </c>
      <c r="T40" s="423">
        <f>'SCH B2 &amp; B3 (prior yr)'!G40</f>
        <v>0</v>
      </c>
      <c r="U40" s="423">
        <f t="shared" si="8"/>
        <v>0</v>
      </c>
      <c r="V40" s="424" t="str">
        <f t="shared" si="9"/>
        <v/>
      </c>
      <c r="W40" s="423">
        <f>'SCH B2 &amp; B3'!H40</f>
        <v>0</v>
      </c>
      <c r="X40" s="423">
        <f>'SCH B2 &amp; B3 (prior yr)'!H40</f>
        <v>0</v>
      </c>
      <c r="Y40" s="423">
        <f t="shared" si="10"/>
        <v>0</v>
      </c>
      <c r="Z40" s="424" t="str">
        <f t="shared" si="11"/>
        <v/>
      </c>
      <c r="AA40" s="423">
        <f>'SCH B2 &amp; B3'!I40</f>
        <v>0</v>
      </c>
      <c r="AB40" s="423">
        <f>'SCH B2 &amp; B3 (prior yr)'!I40</f>
        <v>0</v>
      </c>
      <c r="AC40" s="423">
        <f t="shared" si="12"/>
        <v>0</v>
      </c>
      <c r="AD40" s="424" t="str">
        <f t="shared" si="13"/>
        <v/>
      </c>
      <c r="AE40" s="343">
        <f>'SCH B2 &amp; B3'!J40</f>
        <v>0</v>
      </c>
      <c r="AF40" s="343">
        <f>'SCH B2 &amp; B3 (prior yr)'!J40</f>
        <v>0</v>
      </c>
      <c r="AG40" s="344">
        <f t="shared" si="14"/>
        <v>0</v>
      </c>
      <c r="AH40" s="309" t="str">
        <f t="shared" si="15"/>
        <v/>
      </c>
      <c r="AI40" s="423">
        <f>'SCH B2 &amp; B3'!K40</f>
        <v>0</v>
      </c>
      <c r="AJ40" s="423">
        <f>'SCH B2 &amp; B3 (prior yr)'!K40</f>
        <v>0</v>
      </c>
      <c r="AK40" s="423">
        <f t="shared" si="16"/>
        <v>0</v>
      </c>
      <c r="AL40" s="424" t="str">
        <f t="shared" si="17"/>
        <v/>
      </c>
      <c r="AM40" s="343">
        <f>'SCH B2 &amp; B3'!L40</f>
        <v>0</v>
      </c>
      <c r="AN40" s="343">
        <f>'SCH B2 &amp; B3 (prior yr)'!L40</f>
        <v>0</v>
      </c>
      <c r="AO40" s="344">
        <f t="shared" si="18"/>
        <v>0</v>
      </c>
      <c r="AP40" s="309" t="str">
        <f t="shared" si="19"/>
        <v/>
      </c>
      <c r="AQ40" s="343">
        <f>'SCH B2 &amp; B3'!M40</f>
        <v>0</v>
      </c>
      <c r="AR40" s="343">
        <f>'SCH B2 &amp; B3 (prior yr)'!M40</f>
        <v>0</v>
      </c>
      <c r="AS40" s="344">
        <f t="shared" si="20"/>
        <v>0</v>
      </c>
      <c r="AT40" s="309" t="str">
        <f t="shared" si="21"/>
        <v/>
      </c>
      <c r="AU40" s="344">
        <f>'SCH B2 &amp; B3'!N40</f>
        <v>0</v>
      </c>
      <c r="AV40" s="344">
        <f>'SCH B2 &amp; B3 (prior yr)'!N40</f>
        <v>0</v>
      </c>
      <c r="AW40" s="344">
        <f t="shared" si="22"/>
        <v>0</v>
      </c>
      <c r="AX40" s="309" t="str">
        <f t="shared" si="23"/>
        <v/>
      </c>
      <c r="AY40" s="344">
        <f>'SCH B2 &amp; B3'!O40</f>
        <v>0</v>
      </c>
      <c r="AZ40" s="344">
        <f>'SCH B2 &amp; B3 (prior yr)'!O40</f>
        <v>0</v>
      </c>
      <c r="BA40" s="344">
        <f t="shared" si="24"/>
        <v>0</v>
      </c>
      <c r="BB40" s="309" t="str">
        <f t="shared" si="25"/>
        <v/>
      </c>
      <c r="BC40" s="345">
        <f t="shared" si="26"/>
        <v>0</v>
      </c>
      <c r="BD40" s="345">
        <f t="shared" si="41"/>
        <v>0</v>
      </c>
      <c r="BE40" s="345">
        <f t="shared" si="42"/>
        <v>0</v>
      </c>
      <c r="BF40" s="309" t="str">
        <f t="shared" si="43"/>
        <v/>
      </c>
      <c r="BG40" s="343">
        <f>'SCH B2 &amp; B3'!P40</f>
        <v>0</v>
      </c>
      <c r="BH40" s="343">
        <f>'SCH B2 &amp; B3 (prior yr)'!P40</f>
        <v>0</v>
      </c>
      <c r="BI40" s="344">
        <f t="shared" si="27"/>
        <v>0</v>
      </c>
      <c r="BJ40" s="309" t="str">
        <f t="shared" si="28"/>
        <v/>
      </c>
      <c r="BK40" s="343">
        <f>'SCH B2 &amp; B3'!Q40</f>
        <v>0</v>
      </c>
      <c r="BL40" s="343">
        <f>'SCH B2 &amp; B3 (prior yr)'!Q40</f>
        <v>0</v>
      </c>
      <c r="BM40" s="344">
        <f t="shared" si="29"/>
        <v>0</v>
      </c>
      <c r="BN40" s="309" t="str">
        <f t="shared" si="30"/>
        <v/>
      </c>
      <c r="BO40" s="344">
        <f>'SCH B2 &amp; B3'!R40</f>
        <v>0</v>
      </c>
      <c r="BP40" s="344">
        <f>'SCH B2 &amp; B3 (prior yr)'!R40</f>
        <v>0</v>
      </c>
      <c r="BQ40" s="344">
        <f t="shared" si="31"/>
        <v>0</v>
      </c>
      <c r="BR40" s="309" t="str">
        <f t="shared" si="32"/>
        <v/>
      </c>
      <c r="BS40" s="344">
        <f>'SCH B2 &amp; B3'!S40</f>
        <v>0</v>
      </c>
      <c r="BT40" s="344">
        <f>'SCH B2 &amp; B3 (prior yr)'!S40</f>
        <v>0</v>
      </c>
      <c r="BU40" s="344">
        <f t="shared" si="33"/>
        <v>0</v>
      </c>
      <c r="BV40" s="309" t="str">
        <f t="shared" si="34"/>
        <v/>
      </c>
      <c r="BW40" s="344">
        <f>'SCH B2 &amp; B3'!T40</f>
        <v>0</v>
      </c>
      <c r="BX40" s="344">
        <f>'SCH B2 &amp; B3 (prior yr)'!T40</f>
        <v>0</v>
      </c>
      <c r="BY40" s="344">
        <f t="shared" si="35"/>
        <v>0</v>
      </c>
      <c r="BZ40" s="309" t="str">
        <f t="shared" si="36"/>
        <v/>
      </c>
      <c r="CA40" s="311">
        <f t="shared" si="37"/>
        <v>0</v>
      </c>
      <c r="CB40" s="311">
        <f t="shared" si="38"/>
        <v>0</v>
      </c>
      <c r="CC40" s="344">
        <f t="shared" si="39"/>
        <v>0</v>
      </c>
      <c r="CD40" s="309" t="str">
        <f t="shared" si="40"/>
        <v/>
      </c>
    </row>
    <row r="41" spans="1:82" ht="20.100000000000001" customHeight="1" x14ac:dyDescent="0.2">
      <c r="A41" s="436">
        <v>30</v>
      </c>
      <c r="B41" s="393" t="s">
        <v>340</v>
      </c>
      <c r="C41" s="343">
        <f>'SCH B2 &amp; B3'!C41</f>
        <v>0</v>
      </c>
      <c r="D41" s="343">
        <f>'SCH B2 &amp; B3 (prior yr)'!C41</f>
        <v>0</v>
      </c>
      <c r="E41" s="344">
        <f t="shared" si="0"/>
        <v>0</v>
      </c>
      <c r="F41" s="309" t="str">
        <f t="shared" si="1"/>
        <v/>
      </c>
      <c r="G41" s="343">
        <f>'SCH B2 &amp; B3'!D41</f>
        <v>0</v>
      </c>
      <c r="H41" s="343">
        <f>'SCH B2 &amp; B3 (prior yr)'!D41</f>
        <v>0</v>
      </c>
      <c r="I41" s="344">
        <f t="shared" si="2"/>
        <v>0</v>
      </c>
      <c r="J41" s="309" t="str">
        <f t="shared" si="3"/>
        <v/>
      </c>
      <c r="K41" s="343">
        <f>'SCH B2 &amp; B3'!E41</f>
        <v>0</v>
      </c>
      <c r="L41" s="343">
        <f>'SCH B2 &amp; B3 (prior yr)'!E41</f>
        <v>0</v>
      </c>
      <c r="M41" s="344">
        <f t="shared" si="4"/>
        <v>0</v>
      </c>
      <c r="N41" s="309" t="str">
        <f t="shared" si="5"/>
        <v/>
      </c>
      <c r="O41" s="343">
        <f>'SCH B2 &amp; B3'!F41</f>
        <v>0</v>
      </c>
      <c r="P41" s="343">
        <f>'SCH B2 &amp; B3 (prior yr)'!F41</f>
        <v>0</v>
      </c>
      <c r="Q41" s="344">
        <f t="shared" si="6"/>
        <v>0</v>
      </c>
      <c r="R41" s="309" t="str">
        <f t="shared" si="7"/>
        <v/>
      </c>
      <c r="S41" s="343">
        <f>'SCH B2 &amp; B3'!G41</f>
        <v>0</v>
      </c>
      <c r="T41" s="343">
        <f>'SCH B2 &amp; B3 (prior yr)'!G41</f>
        <v>0</v>
      </c>
      <c r="U41" s="344">
        <f t="shared" si="8"/>
        <v>0</v>
      </c>
      <c r="V41" s="309" t="str">
        <f t="shared" si="9"/>
        <v/>
      </c>
      <c r="W41" s="343">
        <f>'SCH B2 &amp; B3'!H41</f>
        <v>0</v>
      </c>
      <c r="X41" s="343">
        <f>'SCH B2 &amp; B3 (prior yr)'!H41</f>
        <v>0</v>
      </c>
      <c r="Y41" s="344">
        <f t="shared" si="10"/>
        <v>0</v>
      </c>
      <c r="Z41" s="309" t="str">
        <f t="shared" si="11"/>
        <v/>
      </c>
      <c r="AA41" s="343">
        <f>'SCH B2 &amp; B3'!I41</f>
        <v>0</v>
      </c>
      <c r="AB41" s="343">
        <f>'SCH B2 &amp; B3 (prior yr)'!I41</f>
        <v>0</v>
      </c>
      <c r="AC41" s="344">
        <f t="shared" si="12"/>
        <v>0</v>
      </c>
      <c r="AD41" s="309" t="str">
        <f t="shared" si="13"/>
        <v/>
      </c>
      <c r="AE41" s="343">
        <f>'SCH B2 &amp; B3'!J41</f>
        <v>0</v>
      </c>
      <c r="AF41" s="343">
        <f>'SCH B2 &amp; B3 (prior yr)'!J41</f>
        <v>0</v>
      </c>
      <c r="AG41" s="344">
        <f t="shared" si="14"/>
        <v>0</v>
      </c>
      <c r="AH41" s="309" t="str">
        <f t="shared" si="15"/>
        <v/>
      </c>
      <c r="AI41" s="343">
        <f>'SCH B2 &amp; B3'!K41</f>
        <v>0</v>
      </c>
      <c r="AJ41" s="343">
        <f>'SCH B2 &amp; B3 (prior yr)'!K41</f>
        <v>0</v>
      </c>
      <c r="AK41" s="344">
        <f t="shared" si="16"/>
        <v>0</v>
      </c>
      <c r="AL41" s="309" t="str">
        <f t="shared" si="17"/>
        <v/>
      </c>
      <c r="AM41" s="343">
        <f>'SCH B2 &amp; B3'!L41</f>
        <v>0</v>
      </c>
      <c r="AN41" s="343">
        <f>'SCH B2 &amp; B3 (prior yr)'!L41</f>
        <v>0</v>
      </c>
      <c r="AO41" s="344">
        <f t="shared" si="18"/>
        <v>0</v>
      </c>
      <c r="AP41" s="309" t="str">
        <f t="shared" si="19"/>
        <v/>
      </c>
      <c r="AQ41" s="343">
        <f>'SCH B2 &amp; B3'!M41</f>
        <v>0</v>
      </c>
      <c r="AR41" s="343">
        <f>'SCH B2 &amp; B3 (prior yr)'!M41</f>
        <v>0</v>
      </c>
      <c r="AS41" s="344">
        <f t="shared" si="20"/>
        <v>0</v>
      </c>
      <c r="AT41" s="309" t="str">
        <f t="shared" si="21"/>
        <v/>
      </c>
      <c r="AU41" s="344">
        <f>'SCH B2 &amp; B3'!N41</f>
        <v>0</v>
      </c>
      <c r="AV41" s="344">
        <f>'SCH B2 &amp; B3 (prior yr)'!N41</f>
        <v>0</v>
      </c>
      <c r="AW41" s="344">
        <f t="shared" si="22"/>
        <v>0</v>
      </c>
      <c r="AX41" s="309" t="str">
        <f t="shared" si="23"/>
        <v/>
      </c>
      <c r="AY41" s="344">
        <f>'SCH B2 &amp; B3'!O41</f>
        <v>0</v>
      </c>
      <c r="AZ41" s="344">
        <f>'SCH B2 &amp; B3 (prior yr)'!O41</f>
        <v>0</v>
      </c>
      <c r="BA41" s="344">
        <f t="shared" si="24"/>
        <v>0</v>
      </c>
      <c r="BB41" s="309" t="str">
        <f t="shared" si="25"/>
        <v/>
      </c>
      <c r="BC41" s="345">
        <f t="shared" si="26"/>
        <v>0</v>
      </c>
      <c r="BD41" s="345">
        <f t="shared" si="41"/>
        <v>0</v>
      </c>
      <c r="BE41" s="345">
        <f t="shared" si="42"/>
        <v>0</v>
      </c>
      <c r="BF41" s="309" t="str">
        <f t="shared" si="43"/>
        <v/>
      </c>
      <c r="BG41" s="343">
        <f>'SCH B2 &amp; B3'!P41</f>
        <v>0</v>
      </c>
      <c r="BH41" s="343">
        <f>'SCH B2 &amp; B3 (prior yr)'!P41</f>
        <v>0</v>
      </c>
      <c r="BI41" s="344">
        <f t="shared" si="27"/>
        <v>0</v>
      </c>
      <c r="BJ41" s="309" t="str">
        <f t="shared" si="28"/>
        <v/>
      </c>
      <c r="BK41" s="343">
        <f>'SCH B2 &amp; B3'!Q41</f>
        <v>0</v>
      </c>
      <c r="BL41" s="343">
        <f>'SCH B2 &amp; B3 (prior yr)'!Q41</f>
        <v>0</v>
      </c>
      <c r="BM41" s="344">
        <f t="shared" si="29"/>
        <v>0</v>
      </c>
      <c r="BN41" s="309" t="str">
        <f t="shared" si="30"/>
        <v/>
      </c>
      <c r="BO41" s="344">
        <f>'SCH B2 &amp; B3'!R41</f>
        <v>0</v>
      </c>
      <c r="BP41" s="344">
        <f>'SCH B2 &amp; B3 (prior yr)'!R41</f>
        <v>0</v>
      </c>
      <c r="BQ41" s="344">
        <f t="shared" si="31"/>
        <v>0</v>
      </c>
      <c r="BR41" s="309" t="str">
        <f t="shared" si="32"/>
        <v/>
      </c>
      <c r="BS41" s="344">
        <f>'SCH B2 &amp; B3'!S41</f>
        <v>0</v>
      </c>
      <c r="BT41" s="344">
        <f>'SCH B2 &amp; B3 (prior yr)'!S41</f>
        <v>0</v>
      </c>
      <c r="BU41" s="344">
        <f t="shared" si="33"/>
        <v>0</v>
      </c>
      <c r="BV41" s="309" t="str">
        <f t="shared" si="34"/>
        <v/>
      </c>
      <c r="BW41" s="344">
        <f>'SCH B2 &amp; B3'!T41</f>
        <v>0</v>
      </c>
      <c r="BX41" s="344">
        <f>'SCH B2 &amp; B3 (prior yr)'!T41</f>
        <v>0</v>
      </c>
      <c r="BY41" s="344">
        <f t="shared" si="35"/>
        <v>0</v>
      </c>
      <c r="BZ41" s="309" t="str">
        <f t="shared" si="36"/>
        <v/>
      </c>
      <c r="CA41" s="311">
        <f t="shared" si="37"/>
        <v>0</v>
      </c>
      <c r="CB41" s="311">
        <f t="shared" si="38"/>
        <v>0</v>
      </c>
      <c r="CC41" s="344">
        <f t="shared" si="39"/>
        <v>0</v>
      </c>
      <c r="CD41" s="309" t="str">
        <f t="shared" si="40"/>
        <v/>
      </c>
    </row>
    <row r="42" spans="1:82" s="425" customFormat="1" ht="20.100000000000001" customHeight="1" x14ac:dyDescent="0.2">
      <c r="A42" s="436">
        <v>31</v>
      </c>
      <c r="B42" s="393" t="s">
        <v>389</v>
      </c>
      <c r="C42" s="343">
        <f>'SCH B2 &amp; B3'!C42</f>
        <v>0</v>
      </c>
      <c r="D42" s="343">
        <f>'SCH B2 &amp; B3 (prior yr)'!C42</f>
        <v>0</v>
      </c>
      <c r="E42" s="344">
        <f t="shared" si="0"/>
        <v>0</v>
      </c>
      <c r="F42" s="309" t="str">
        <f t="shared" si="1"/>
        <v/>
      </c>
      <c r="G42" s="343">
        <f>'SCH B2 &amp; B3'!D42</f>
        <v>0</v>
      </c>
      <c r="H42" s="343">
        <f>'SCH B2 &amp; B3 (prior yr)'!D42</f>
        <v>0</v>
      </c>
      <c r="I42" s="344">
        <f t="shared" si="2"/>
        <v>0</v>
      </c>
      <c r="J42" s="309" t="str">
        <f t="shared" si="3"/>
        <v/>
      </c>
      <c r="K42" s="343">
        <f>'SCH B2 &amp; B3'!E42</f>
        <v>0</v>
      </c>
      <c r="L42" s="343">
        <f>'SCH B2 &amp; B3 (prior yr)'!E42</f>
        <v>0</v>
      </c>
      <c r="M42" s="344">
        <f t="shared" si="4"/>
        <v>0</v>
      </c>
      <c r="N42" s="309" t="str">
        <f t="shared" si="5"/>
        <v/>
      </c>
      <c r="O42" s="423">
        <f>'SCH B2 &amp; B3'!F42</f>
        <v>0</v>
      </c>
      <c r="P42" s="423">
        <f>'SCH B2 &amp; B3 (prior yr)'!F42</f>
        <v>0</v>
      </c>
      <c r="Q42" s="423">
        <f t="shared" si="6"/>
        <v>0</v>
      </c>
      <c r="R42" s="424" t="str">
        <f t="shared" si="7"/>
        <v/>
      </c>
      <c r="S42" s="423">
        <f>'SCH B2 &amp; B3'!G42</f>
        <v>0</v>
      </c>
      <c r="T42" s="423">
        <f>'SCH B2 &amp; B3 (prior yr)'!G42</f>
        <v>0</v>
      </c>
      <c r="U42" s="423">
        <f t="shared" si="8"/>
        <v>0</v>
      </c>
      <c r="V42" s="424" t="str">
        <f t="shared" si="9"/>
        <v/>
      </c>
      <c r="W42" s="423">
        <f>'SCH B2 &amp; B3'!H42</f>
        <v>0</v>
      </c>
      <c r="X42" s="423">
        <f>'SCH B2 &amp; B3 (prior yr)'!H42</f>
        <v>0</v>
      </c>
      <c r="Y42" s="423">
        <f t="shared" si="10"/>
        <v>0</v>
      </c>
      <c r="Z42" s="424" t="str">
        <f t="shared" si="11"/>
        <v/>
      </c>
      <c r="AA42" s="423">
        <f>'SCH B2 &amp; B3'!I42</f>
        <v>0</v>
      </c>
      <c r="AB42" s="423">
        <f>'SCH B2 &amp; B3 (prior yr)'!I42</f>
        <v>0</v>
      </c>
      <c r="AC42" s="423">
        <f t="shared" si="12"/>
        <v>0</v>
      </c>
      <c r="AD42" s="424" t="str">
        <f t="shared" si="13"/>
        <v/>
      </c>
      <c r="AE42" s="343">
        <f>'SCH B2 &amp; B3'!J42</f>
        <v>0</v>
      </c>
      <c r="AF42" s="343">
        <f>'SCH B2 &amp; B3 (prior yr)'!J42</f>
        <v>0</v>
      </c>
      <c r="AG42" s="344">
        <f t="shared" si="14"/>
        <v>0</v>
      </c>
      <c r="AH42" s="309" t="str">
        <f t="shared" si="15"/>
        <v/>
      </c>
      <c r="AI42" s="423">
        <f>'SCH B2 &amp; B3'!K42</f>
        <v>0</v>
      </c>
      <c r="AJ42" s="423">
        <f>'SCH B2 &amp; B3 (prior yr)'!K42</f>
        <v>0</v>
      </c>
      <c r="AK42" s="423">
        <f t="shared" si="16"/>
        <v>0</v>
      </c>
      <c r="AL42" s="424" t="str">
        <f t="shared" si="17"/>
        <v/>
      </c>
      <c r="AM42" s="343">
        <f>'SCH B2 &amp; B3'!L42</f>
        <v>0</v>
      </c>
      <c r="AN42" s="343">
        <f>'SCH B2 &amp; B3 (prior yr)'!L42</f>
        <v>0</v>
      </c>
      <c r="AO42" s="344">
        <f t="shared" si="18"/>
        <v>0</v>
      </c>
      <c r="AP42" s="309" t="str">
        <f t="shared" si="19"/>
        <v/>
      </c>
      <c r="AQ42" s="343">
        <f>'SCH B2 &amp; B3'!M42</f>
        <v>0</v>
      </c>
      <c r="AR42" s="343">
        <f>'SCH B2 &amp; B3 (prior yr)'!M42</f>
        <v>0</v>
      </c>
      <c r="AS42" s="344">
        <f t="shared" si="20"/>
        <v>0</v>
      </c>
      <c r="AT42" s="309" t="str">
        <f t="shared" si="21"/>
        <v/>
      </c>
      <c r="AU42" s="344">
        <f>'SCH B2 &amp; B3'!N42</f>
        <v>0</v>
      </c>
      <c r="AV42" s="344">
        <f>'SCH B2 &amp; B3 (prior yr)'!N42</f>
        <v>0</v>
      </c>
      <c r="AW42" s="344">
        <f t="shared" si="22"/>
        <v>0</v>
      </c>
      <c r="AX42" s="309" t="str">
        <f t="shared" si="23"/>
        <v/>
      </c>
      <c r="AY42" s="344">
        <f>'SCH B2 &amp; B3'!O42</f>
        <v>0</v>
      </c>
      <c r="AZ42" s="344">
        <f>'SCH B2 &amp; B3 (prior yr)'!O42</f>
        <v>0</v>
      </c>
      <c r="BA42" s="344">
        <f t="shared" si="24"/>
        <v>0</v>
      </c>
      <c r="BB42" s="309" t="str">
        <f t="shared" si="25"/>
        <v/>
      </c>
      <c r="BC42" s="345">
        <f t="shared" si="26"/>
        <v>0</v>
      </c>
      <c r="BD42" s="345">
        <f t="shared" si="41"/>
        <v>0</v>
      </c>
      <c r="BE42" s="345">
        <f t="shared" si="42"/>
        <v>0</v>
      </c>
      <c r="BF42" s="309" t="str">
        <f t="shared" si="43"/>
        <v/>
      </c>
      <c r="BG42" s="343">
        <f>'SCH B2 &amp; B3'!P42</f>
        <v>0</v>
      </c>
      <c r="BH42" s="343">
        <f>'SCH B2 &amp; B3 (prior yr)'!P42</f>
        <v>0</v>
      </c>
      <c r="BI42" s="344">
        <f t="shared" si="27"/>
        <v>0</v>
      </c>
      <c r="BJ42" s="309" t="str">
        <f t="shared" si="28"/>
        <v/>
      </c>
      <c r="BK42" s="343">
        <f>'SCH B2 &amp; B3'!Q42</f>
        <v>0</v>
      </c>
      <c r="BL42" s="343">
        <f>'SCH B2 &amp; B3 (prior yr)'!Q42</f>
        <v>0</v>
      </c>
      <c r="BM42" s="344">
        <f t="shared" si="29"/>
        <v>0</v>
      </c>
      <c r="BN42" s="309" t="str">
        <f t="shared" si="30"/>
        <v/>
      </c>
      <c r="BO42" s="344">
        <f>'SCH B2 &amp; B3'!R42</f>
        <v>0</v>
      </c>
      <c r="BP42" s="344">
        <f>'SCH B2 &amp; B3 (prior yr)'!R42</f>
        <v>0</v>
      </c>
      <c r="BQ42" s="344">
        <f t="shared" si="31"/>
        <v>0</v>
      </c>
      <c r="BR42" s="309" t="str">
        <f t="shared" si="32"/>
        <v/>
      </c>
      <c r="BS42" s="344">
        <f>'SCH B2 &amp; B3'!S42</f>
        <v>0</v>
      </c>
      <c r="BT42" s="344">
        <f>'SCH B2 &amp; B3 (prior yr)'!S42</f>
        <v>0</v>
      </c>
      <c r="BU42" s="344">
        <f t="shared" si="33"/>
        <v>0</v>
      </c>
      <c r="BV42" s="309" t="str">
        <f t="shared" si="34"/>
        <v/>
      </c>
      <c r="BW42" s="344">
        <f>'SCH B2 &amp; B3'!T42</f>
        <v>0</v>
      </c>
      <c r="BX42" s="344">
        <f>'SCH B2 &amp; B3 (prior yr)'!T42</f>
        <v>0</v>
      </c>
      <c r="BY42" s="344">
        <f t="shared" si="35"/>
        <v>0</v>
      </c>
      <c r="BZ42" s="309" t="str">
        <f t="shared" si="36"/>
        <v/>
      </c>
      <c r="CA42" s="311">
        <f t="shared" si="37"/>
        <v>0</v>
      </c>
      <c r="CB42" s="311">
        <f t="shared" si="38"/>
        <v>0</v>
      </c>
      <c r="CC42" s="344">
        <f t="shared" si="39"/>
        <v>0</v>
      </c>
      <c r="CD42" s="309" t="str">
        <f t="shared" si="40"/>
        <v/>
      </c>
    </row>
    <row r="43" spans="1:82" s="425" customFormat="1" ht="20.100000000000001" customHeight="1" x14ac:dyDescent="0.2">
      <c r="A43" s="436">
        <v>32</v>
      </c>
      <c r="B43" s="392" t="s">
        <v>192</v>
      </c>
      <c r="C43" s="343">
        <f>'SCH B2 &amp; B3'!C43</f>
        <v>0</v>
      </c>
      <c r="D43" s="343">
        <f>'SCH B2 &amp; B3 (prior yr)'!C43</f>
        <v>0</v>
      </c>
      <c r="E43" s="344">
        <f t="shared" si="0"/>
        <v>0</v>
      </c>
      <c r="F43" s="309" t="str">
        <f t="shared" si="1"/>
        <v/>
      </c>
      <c r="G43" s="343">
        <f>'SCH B2 &amp; B3'!D43</f>
        <v>0</v>
      </c>
      <c r="H43" s="343">
        <f>'SCH B2 &amp; B3 (prior yr)'!D43</f>
        <v>0</v>
      </c>
      <c r="I43" s="344">
        <f t="shared" si="2"/>
        <v>0</v>
      </c>
      <c r="J43" s="309" t="str">
        <f t="shared" si="3"/>
        <v/>
      </c>
      <c r="K43" s="343">
        <f>'SCH B2 &amp; B3'!E43</f>
        <v>0</v>
      </c>
      <c r="L43" s="343">
        <f>'SCH B2 &amp; B3 (prior yr)'!E43</f>
        <v>0</v>
      </c>
      <c r="M43" s="344">
        <f t="shared" si="4"/>
        <v>0</v>
      </c>
      <c r="N43" s="309" t="str">
        <f t="shared" si="5"/>
        <v/>
      </c>
      <c r="O43" s="423">
        <f>'SCH B2 &amp; B3'!F43</f>
        <v>0</v>
      </c>
      <c r="P43" s="423">
        <f>'SCH B2 &amp; B3 (prior yr)'!F43</f>
        <v>0</v>
      </c>
      <c r="Q43" s="423">
        <f t="shared" si="6"/>
        <v>0</v>
      </c>
      <c r="R43" s="424" t="str">
        <f t="shared" si="7"/>
        <v/>
      </c>
      <c r="S43" s="423">
        <f>'SCH B2 &amp; B3'!G43</f>
        <v>0</v>
      </c>
      <c r="T43" s="423">
        <f>'SCH B2 &amp; B3 (prior yr)'!G43</f>
        <v>0</v>
      </c>
      <c r="U43" s="423">
        <f t="shared" si="8"/>
        <v>0</v>
      </c>
      <c r="V43" s="424" t="str">
        <f t="shared" si="9"/>
        <v/>
      </c>
      <c r="W43" s="423">
        <f>'SCH B2 &amp; B3'!H43</f>
        <v>0</v>
      </c>
      <c r="X43" s="423">
        <f>'SCH B2 &amp; B3 (prior yr)'!H43</f>
        <v>0</v>
      </c>
      <c r="Y43" s="423">
        <f t="shared" si="10"/>
        <v>0</v>
      </c>
      <c r="Z43" s="424" t="str">
        <f t="shared" si="11"/>
        <v/>
      </c>
      <c r="AA43" s="423">
        <f>'SCH B2 &amp; B3'!I43</f>
        <v>0</v>
      </c>
      <c r="AB43" s="423">
        <f>'SCH B2 &amp; B3 (prior yr)'!I43</f>
        <v>0</v>
      </c>
      <c r="AC43" s="423">
        <f t="shared" si="12"/>
        <v>0</v>
      </c>
      <c r="AD43" s="424" t="str">
        <f t="shared" si="13"/>
        <v/>
      </c>
      <c r="AE43" s="343">
        <f>'SCH B2 &amp; B3'!J43</f>
        <v>0</v>
      </c>
      <c r="AF43" s="343">
        <f>'SCH B2 &amp; B3 (prior yr)'!J43</f>
        <v>0</v>
      </c>
      <c r="AG43" s="344">
        <f t="shared" si="14"/>
        <v>0</v>
      </c>
      <c r="AH43" s="309" t="str">
        <f t="shared" si="15"/>
        <v/>
      </c>
      <c r="AI43" s="423">
        <f>'SCH B2 &amp; B3'!K43</f>
        <v>0</v>
      </c>
      <c r="AJ43" s="423">
        <f>'SCH B2 &amp; B3 (prior yr)'!K43</f>
        <v>0</v>
      </c>
      <c r="AK43" s="423">
        <f t="shared" si="16"/>
        <v>0</v>
      </c>
      <c r="AL43" s="424" t="str">
        <f t="shared" si="17"/>
        <v/>
      </c>
      <c r="AM43" s="343">
        <f>'SCH B2 &amp; B3'!L43</f>
        <v>0</v>
      </c>
      <c r="AN43" s="343">
        <f>'SCH B2 &amp; B3 (prior yr)'!L43</f>
        <v>0</v>
      </c>
      <c r="AO43" s="344">
        <f t="shared" si="18"/>
        <v>0</v>
      </c>
      <c r="AP43" s="309" t="str">
        <f t="shared" si="19"/>
        <v/>
      </c>
      <c r="AQ43" s="343">
        <f>'SCH B2 &amp; B3'!M43</f>
        <v>0</v>
      </c>
      <c r="AR43" s="343">
        <f>'SCH B2 &amp; B3 (prior yr)'!M43</f>
        <v>0</v>
      </c>
      <c r="AS43" s="344">
        <f t="shared" si="20"/>
        <v>0</v>
      </c>
      <c r="AT43" s="309" t="str">
        <f t="shared" si="21"/>
        <v/>
      </c>
      <c r="AU43" s="344">
        <f>'SCH B2 &amp; B3'!N43</f>
        <v>0</v>
      </c>
      <c r="AV43" s="344">
        <f>'SCH B2 &amp; B3 (prior yr)'!N43</f>
        <v>0</v>
      </c>
      <c r="AW43" s="344">
        <f t="shared" si="22"/>
        <v>0</v>
      </c>
      <c r="AX43" s="309" t="str">
        <f t="shared" si="23"/>
        <v/>
      </c>
      <c r="AY43" s="344">
        <f>'SCH B2 &amp; B3'!O43</f>
        <v>0</v>
      </c>
      <c r="AZ43" s="344">
        <f>'SCH B2 &amp; B3 (prior yr)'!O43</f>
        <v>0</v>
      </c>
      <c r="BA43" s="344">
        <f t="shared" si="24"/>
        <v>0</v>
      </c>
      <c r="BB43" s="309" t="str">
        <f t="shared" si="25"/>
        <v/>
      </c>
      <c r="BC43" s="345">
        <f t="shared" si="26"/>
        <v>0</v>
      </c>
      <c r="BD43" s="345">
        <f t="shared" si="41"/>
        <v>0</v>
      </c>
      <c r="BE43" s="345">
        <f t="shared" si="42"/>
        <v>0</v>
      </c>
      <c r="BF43" s="309" t="str">
        <f t="shared" si="43"/>
        <v/>
      </c>
      <c r="BG43" s="343">
        <f>'SCH B2 &amp; B3'!P43</f>
        <v>0</v>
      </c>
      <c r="BH43" s="343">
        <f>'SCH B2 &amp; B3 (prior yr)'!P43</f>
        <v>0</v>
      </c>
      <c r="BI43" s="344">
        <f t="shared" si="27"/>
        <v>0</v>
      </c>
      <c r="BJ43" s="309" t="str">
        <f t="shared" si="28"/>
        <v/>
      </c>
      <c r="BK43" s="343">
        <f>'SCH B2 &amp; B3'!Q43</f>
        <v>0</v>
      </c>
      <c r="BL43" s="343">
        <f>'SCH B2 &amp; B3 (prior yr)'!Q43</f>
        <v>0</v>
      </c>
      <c r="BM43" s="344">
        <f t="shared" si="29"/>
        <v>0</v>
      </c>
      <c r="BN43" s="309" t="str">
        <f t="shared" si="30"/>
        <v/>
      </c>
      <c r="BO43" s="344">
        <f>'SCH B2 &amp; B3'!R43</f>
        <v>0</v>
      </c>
      <c r="BP43" s="344">
        <f>'SCH B2 &amp; B3 (prior yr)'!R43</f>
        <v>0</v>
      </c>
      <c r="BQ43" s="344">
        <f t="shared" si="31"/>
        <v>0</v>
      </c>
      <c r="BR43" s="309" t="str">
        <f t="shared" si="32"/>
        <v/>
      </c>
      <c r="BS43" s="344">
        <f>'SCH B2 &amp; B3'!S43</f>
        <v>0</v>
      </c>
      <c r="BT43" s="344">
        <f>'SCH B2 &amp; B3 (prior yr)'!S43</f>
        <v>0</v>
      </c>
      <c r="BU43" s="344">
        <f t="shared" si="33"/>
        <v>0</v>
      </c>
      <c r="BV43" s="309" t="str">
        <f t="shared" si="34"/>
        <v/>
      </c>
      <c r="BW43" s="344">
        <f>'SCH B2 &amp; B3'!T43</f>
        <v>0</v>
      </c>
      <c r="BX43" s="344">
        <f>'SCH B2 &amp; B3 (prior yr)'!T43</f>
        <v>0</v>
      </c>
      <c r="BY43" s="344">
        <f t="shared" si="35"/>
        <v>0</v>
      </c>
      <c r="BZ43" s="309" t="str">
        <f t="shared" si="36"/>
        <v/>
      </c>
      <c r="CA43" s="311">
        <f t="shared" si="37"/>
        <v>0</v>
      </c>
      <c r="CB43" s="311">
        <f t="shared" si="38"/>
        <v>0</v>
      </c>
      <c r="CC43" s="344">
        <f t="shared" si="39"/>
        <v>0</v>
      </c>
      <c r="CD43" s="309" t="str">
        <f t="shared" si="40"/>
        <v/>
      </c>
    </row>
    <row r="44" spans="1:82" ht="20.100000000000001" customHeight="1" x14ac:dyDescent="0.2">
      <c r="A44" s="66">
        <v>33</v>
      </c>
      <c r="B44" s="63" t="s">
        <v>193</v>
      </c>
      <c r="C44" s="343">
        <f>'SCH B2 &amp; B3'!C44</f>
        <v>0</v>
      </c>
      <c r="D44" s="343">
        <f>'SCH B2 &amp; B3 (prior yr)'!C44</f>
        <v>0</v>
      </c>
      <c r="E44" s="344">
        <f t="shared" si="0"/>
        <v>0</v>
      </c>
      <c r="F44" s="309" t="str">
        <f t="shared" si="1"/>
        <v/>
      </c>
      <c r="G44" s="343">
        <f>'SCH B2 &amp; B3'!D44</f>
        <v>0</v>
      </c>
      <c r="H44" s="343">
        <f>'SCH B2 &amp; B3 (prior yr)'!D44</f>
        <v>0</v>
      </c>
      <c r="I44" s="344">
        <f t="shared" si="2"/>
        <v>0</v>
      </c>
      <c r="J44" s="309" t="str">
        <f t="shared" si="3"/>
        <v/>
      </c>
      <c r="K44" s="343">
        <f>'SCH B2 &amp; B3'!E44</f>
        <v>0</v>
      </c>
      <c r="L44" s="343">
        <f>'SCH B2 &amp; B3 (prior yr)'!E44</f>
        <v>0</v>
      </c>
      <c r="M44" s="344">
        <f t="shared" si="4"/>
        <v>0</v>
      </c>
      <c r="N44" s="309" t="str">
        <f t="shared" si="5"/>
        <v/>
      </c>
      <c r="O44" s="343">
        <f>'SCH B2 &amp; B3'!F44</f>
        <v>0</v>
      </c>
      <c r="P44" s="343">
        <f>'SCH B2 &amp; B3 (prior yr)'!F44</f>
        <v>0</v>
      </c>
      <c r="Q44" s="344">
        <f t="shared" si="6"/>
        <v>0</v>
      </c>
      <c r="R44" s="309" t="str">
        <f t="shared" si="7"/>
        <v/>
      </c>
      <c r="S44" s="343">
        <f>'SCH B2 &amp; B3'!G44</f>
        <v>0</v>
      </c>
      <c r="T44" s="343">
        <f>'SCH B2 &amp; B3 (prior yr)'!G44</f>
        <v>0</v>
      </c>
      <c r="U44" s="344">
        <f t="shared" si="8"/>
        <v>0</v>
      </c>
      <c r="V44" s="309" t="str">
        <f t="shared" si="9"/>
        <v/>
      </c>
      <c r="W44" s="343">
        <f>'SCH B2 &amp; B3'!H44</f>
        <v>0</v>
      </c>
      <c r="X44" s="343">
        <f>'SCH B2 &amp; B3 (prior yr)'!H44</f>
        <v>0</v>
      </c>
      <c r="Y44" s="344">
        <f t="shared" si="10"/>
        <v>0</v>
      </c>
      <c r="Z44" s="309" t="str">
        <f t="shared" si="11"/>
        <v/>
      </c>
      <c r="AA44" s="343">
        <f>'SCH B2 &amp; B3'!I44</f>
        <v>0</v>
      </c>
      <c r="AB44" s="343">
        <f>'SCH B2 &amp; B3 (prior yr)'!I44</f>
        <v>0</v>
      </c>
      <c r="AC44" s="344">
        <f t="shared" si="12"/>
        <v>0</v>
      </c>
      <c r="AD44" s="309" t="str">
        <f t="shared" si="13"/>
        <v/>
      </c>
      <c r="AE44" s="343">
        <f>'SCH B2 &amp; B3'!J44</f>
        <v>0</v>
      </c>
      <c r="AF44" s="343">
        <f>'SCH B2 &amp; B3 (prior yr)'!J44</f>
        <v>0</v>
      </c>
      <c r="AG44" s="344">
        <f t="shared" si="14"/>
        <v>0</v>
      </c>
      <c r="AH44" s="309" t="str">
        <f t="shared" si="15"/>
        <v/>
      </c>
      <c r="AI44" s="343">
        <f>'SCH B2 &amp; B3'!K44</f>
        <v>0</v>
      </c>
      <c r="AJ44" s="343">
        <f>'SCH B2 &amp; B3 (prior yr)'!K44</f>
        <v>0</v>
      </c>
      <c r="AK44" s="344">
        <f t="shared" si="16"/>
        <v>0</v>
      </c>
      <c r="AL44" s="309" t="str">
        <f t="shared" si="17"/>
        <v/>
      </c>
      <c r="AM44" s="343">
        <f>'SCH B2 &amp; B3'!L44</f>
        <v>0</v>
      </c>
      <c r="AN44" s="343">
        <f>'SCH B2 &amp; B3 (prior yr)'!L44</f>
        <v>0</v>
      </c>
      <c r="AO44" s="344">
        <f t="shared" si="18"/>
        <v>0</v>
      </c>
      <c r="AP44" s="309" t="str">
        <f t="shared" si="19"/>
        <v/>
      </c>
      <c r="AQ44" s="343">
        <f>'SCH B2 &amp; B3'!M44</f>
        <v>0</v>
      </c>
      <c r="AR44" s="343">
        <f>'SCH B2 &amp; B3 (prior yr)'!M44</f>
        <v>0</v>
      </c>
      <c r="AS44" s="344">
        <f t="shared" si="20"/>
        <v>0</v>
      </c>
      <c r="AT44" s="309" t="str">
        <f t="shared" si="21"/>
        <v/>
      </c>
      <c r="AU44" s="343">
        <f>'SCH B2 &amp; B3'!N44</f>
        <v>0</v>
      </c>
      <c r="AV44" s="343">
        <f>'SCH B2 &amp; B3 (prior yr)'!N44</f>
        <v>0</v>
      </c>
      <c r="AW44" s="344">
        <f t="shared" si="22"/>
        <v>0</v>
      </c>
      <c r="AX44" s="309" t="str">
        <f t="shared" si="23"/>
        <v/>
      </c>
      <c r="AY44" s="343">
        <f>'SCH B2 &amp; B3'!O44</f>
        <v>0</v>
      </c>
      <c r="AZ44" s="343">
        <f>'SCH B2 &amp; B3 (prior yr)'!O44</f>
        <v>0</v>
      </c>
      <c r="BA44" s="344">
        <f t="shared" si="24"/>
        <v>0</v>
      </c>
      <c r="BB44" s="309" t="str">
        <f t="shared" si="25"/>
        <v/>
      </c>
      <c r="BC44" s="345">
        <f t="shared" si="26"/>
        <v>0</v>
      </c>
      <c r="BD44" s="345">
        <f t="shared" si="41"/>
        <v>0</v>
      </c>
      <c r="BE44" s="345">
        <f t="shared" si="42"/>
        <v>0</v>
      </c>
      <c r="BF44" s="309" t="str">
        <f t="shared" si="43"/>
        <v/>
      </c>
      <c r="BG44" s="343">
        <f>'SCH B2 &amp; B3'!P44</f>
        <v>0</v>
      </c>
      <c r="BH44" s="343">
        <f>'SCH B2 &amp; B3 (prior yr)'!P44</f>
        <v>0</v>
      </c>
      <c r="BI44" s="344">
        <f t="shared" si="27"/>
        <v>0</v>
      </c>
      <c r="BJ44" s="309" t="str">
        <f t="shared" si="28"/>
        <v/>
      </c>
      <c r="BK44" s="343">
        <f>'SCH B2 &amp; B3'!Q44</f>
        <v>0</v>
      </c>
      <c r="BL44" s="343">
        <f>'SCH B2 &amp; B3 (prior yr)'!Q44</f>
        <v>0</v>
      </c>
      <c r="BM44" s="344">
        <f t="shared" si="29"/>
        <v>0</v>
      </c>
      <c r="BN44" s="309" t="str">
        <f t="shared" si="30"/>
        <v/>
      </c>
      <c r="BO44" s="344">
        <f>'SCH B2 &amp; B3'!R44</f>
        <v>0</v>
      </c>
      <c r="BP44" s="344">
        <f>'SCH B2 &amp; B3 (prior yr)'!R44</f>
        <v>0</v>
      </c>
      <c r="BQ44" s="344">
        <f t="shared" si="31"/>
        <v>0</v>
      </c>
      <c r="BR44" s="309" t="str">
        <f t="shared" si="32"/>
        <v/>
      </c>
      <c r="BS44" s="344">
        <f>'SCH B2 &amp; B3'!S44</f>
        <v>0</v>
      </c>
      <c r="BT44" s="344">
        <f>'SCH B2 &amp; B3 (prior yr)'!S44</f>
        <v>0</v>
      </c>
      <c r="BU44" s="344">
        <f t="shared" si="33"/>
        <v>0</v>
      </c>
      <c r="BV44" s="309" t="str">
        <f t="shared" si="34"/>
        <v/>
      </c>
      <c r="BW44" s="344">
        <f>'SCH B2 &amp; B3'!T44</f>
        <v>0</v>
      </c>
      <c r="BX44" s="344">
        <f>'SCH B2 &amp; B3 (prior yr)'!T44</f>
        <v>0</v>
      </c>
      <c r="BY44" s="344">
        <f t="shared" si="35"/>
        <v>0</v>
      </c>
      <c r="BZ44" s="309" t="str">
        <f t="shared" si="36"/>
        <v/>
      </c>
      <c r="CA44" s="311">
        <f t="shared" si="37"/>
        <v>0</v>
      </c>
      <c r="CB44" s="311">
        <f t="shared" si="38"/>
        <v>0</v>
      </c>
      <c r="CC44" s="344">
        <f t="shared" si="39"/>
        <v>0</v>
      </c>
      <c r="CD44" s="309" t="str">
        <f t="shared" si="40"/>
        <v/>
      </c>
    </row>
    <row r="45" spans="1:82" ht="20.100000000000001" customHeight="1" x14ac:dyDescent="0.2">
      <c r="A45" s="66">
        <v>34</v>
      </c>
      <c r="B45" s="63" t="s">
        <v>194</v>
      </c>
      <c r="C45" s="343">
        <f>'SCH B2 &amp; B3'!C45</f>
        <v>0</v>
      </c>
      <c r="D45" s="343">
        <f>'SCH B2 &amp; B3 (prior yr)'!C45</f>
        <v>0</v>
      </c>
      <c r="E45" s="344">
        <f t="shared" si="0"/>
        <v>0</v>
      </c>
      <c r="F45" s="309" t="str">
        <f t="shared" si="1"/>
        <v/>
      </c>
      <c r="G45" s="343">
        <f>'SCH B2 &amp; B3'!D45</f>
        <v>0</v>
      </c>
      <c r="H45" s="343">
        <f>'SCH B2 &amp; B3 (prior yr)'!D45</f>
        <v>0</v>
      </c>
      <c r="I45" s="344">
        <f t="shared" si="2"/>
        <v>0</v>
      </c>
      <c r="J45" s="309" t="str">
        <f t="shared" si="3"/>
        <v/>
      </c>
      <c r="K45" s="343">
        <f>'SCH B2 &amp; B3'!E45</f>
        <v>0</v>
      </c>
      <c r="L45" s="343">
        <f>'SCH B2 &amp; B3 (prior yr)'!E45</f>
        <v>0</v>
      </c>
      <c r="M45" s="344">
        <f t="shared" si="4"/>
        <v>0</v>
      </c>
      <c r="N45" s="309" t="str">
        <f t="shared" si="5"/>
        <v/>
      </c>
      <c r="O45" s="343">
        <f>'SCH B2 &amp; B3'!F45</f>
        <v>0</v>
      </c>
      <c r="P45" s="343">
        <f>'SCH B2 &amp; B3 (prior yr)'!F45</f>
        <v>0</v>
      </c>
      <c r="Q45" s="344">
        <f t="shared" si="6"/>
        <v>0</v>
      </c>
      <c r="R45" s="309" t="str">
        <f t="shared" si="7"/>
        <v/>
      </c>
      <c r="S45" s="343">
        <f>'SCH B2 &amp; B3'!G45</f>
        <v>0</v>
      </c>
      <c r="T45" s="343">
        <f>'SCH B2 &amp; B3 (prior yr)'!G45</f>
        <v>0</v>
      </c>
      <c r="U45" s="344">
        <f t="shared" si="8"/>
        <v>0</v>
      </c>
      <c r="V45" s="309" t="str">
        <f t="shared" si="9"/>
        <v/>
      </c>
      <c r="W45" s="343">
        <f>'SCH B2 &amp; B3'!H45</f>
        <v>0</v>
      </c>
      <c r="X45" s="343">
        <f>'SCH B2 &amp; B3 (prior yr)'!H45</f>
        <v>0</v>
      </c>
      <c r="Y45" s="344">
        <f t="shared" si="10"/>
        <v>0</v>
      </c>
      <c r="Z45" s="309" t="str">
        <f t="shared" si="11"/>
        <v/>
      </c>
      <c r="AA45" s="343">
        <f>'SCH B2 &amp; B3'!I45</f>
        <v>0</v>
      </c>
      <c r="AB45" s="343">
        <f>'SCH B2 &amp; B3 (prior yr)'!I45</f>
        <v>0</v>
      </c>
      <c r="AC45" s="344">
        <f t="shared" si="12"/>
        <v>0</v>
      </c>
      <c r="AD45" s="309" t="str">
        <f t="shared" si="13"/>
        <v/>
      </c>
      <c r="AE45" s="343">
        <f>'SCH B2 &amp; B3'!J45</f>
        <v>0</v>
      </c>
      <c r="AF45" s="343">
        <f>'SCH B2 &amp; B3 (prior yr)'!J45</f>
        <v>0</v>
      </c>
      <c r="AG45" s="344">
        <f t="shared" si="14"/>
        <v>0</v>
      </c>
      <c r="AH45" s="309" t="str">
        <f t="shared" si="15"/>
        <v/>
      </c>
      <c r="AI45" s="343">
        <f>'SCH B2 &amp; B3'!K45</f>
        <v>0</v>
      </c>
      <c r="AJ45" s="343">
        <f>'SCH B2 &amp; B3 (prior yr)'!K45</f>
        <v>0</v>
      </c>
      <c r="AK45" s="344">
        <f t="shared" si="16"/>
        <v>0</v>
      </c>
      <c r="AL45" s="309" t="str">
        <f t="shared" si="17"/>
        <v/>
      </c>
      <c r="AM45" s="343">
        <f>'SCH B2 &amp; B3'!L45</f>
        <v>0</v>
      </c>
      <c r="AN45" s="343">
        <f>'SCH B2 &amp; B3 (prior yr)'!L45</f>
        <v>0</v>
      </c>
      <c r="AO45" s="344">
        <f t="shared" si="18"/>
        <v>0</v>
      </c>
      <c r="AP45" s="309" t="str">
        <f t="shared" si="19"/>
        <v/>
      </c>
      <c r="AQ45" s="343">
        <f>'SCH B2 &amp; B3'!M45</f>
        <v>0</v>
      </c>
      <c r="AR45" s="343">
        <f>'SCH B2 &amp; B3 (prior yr)'!M45</f>
        <v>0</v>
      </c>
      <c r="AS45" s="344">
        <f t="shared" si="20"/>
        <v>0</v>
      </c>
      <c r="AT45" s="309" t="str">
        <f t="shared" si="21"/>
        <v/>
      </c>
      <c r="AU45" s="343">
        <f>'SCH B2 &amp; B3'!N45</f>
        <v>0</v>
      </c>
      <c r="AV45" s="343">
        <f>'SCH B2 &amp; B3 (prior yr)'!N45</f>
        <v>0</v>
      </c>
      <c r="AW45" s="344">
        <f t="shared" si="22"/>
        <v>0</v>
      </c>
      <c r="AX45" s="309" t="str">
        <f t="shared" si="23"/>
        <v/>
      </c>
      <c r="AY45" s="343">
        <f>'SCH B2 &amp; B3'!O45</f>
        <v>0</v>
      </c>
      <c r="AZ45" s="343">
        <f>'SCH B2 &amp; B3 (prior yr)'!O45</f>
        <v>0</v>
      </c>
      <c r="BA45" s="344">
        <f t="shared" si="24"/>
        <v>0</v>
      </c>
      <c r="BB45" s="309" t="str">
        <f t="shared" si="25"/>
        <v/>
      </c>
      <c r="BC45" s="345">
        <f t="shared" si="26"/>
        <v>0</v>
      </c>
      <c r="BD45" s="345">
        <f t="shared" si="41"/>
        <v>0</v>
      </c>
      <c r="BE45" s="345">
        <f t="shared" si="42"/>
        <v>0</v>
      </c>
      <c r="BF45" s="309" t="str">
        <f t="shared" si="43"/>
        <v/>
      </c>
      <c r="BG45" s="343">
        <f>'SCH B2 &amp; B3'!P45</f>
        <v>0</v>
      </c>
      <c r="BH45" s="343">
        <f>'SCH B2 &amp; B3 (prior yr)'!P45</f>
        <v>0</v>
      </c>
      <c r="BI45" s="344">
        <f t="shared" si="27"/>
        <v>0</v>
      </c>
      <c r="BJ45" s="309" t="str">
        <f t="shared" si="28"/>
        <v/>
      </c>
      <c r="BK45" s="343">
        <f>'SCH B2 &amp; B3'!Q45</f>
        <v>0</v>
      </c>
      <c r="BL45" s="343">
        <f>'SCH B2 &amp; B3 (prior yr)'!Q45</f>
        <v>0</v>
      </c>
      <c r="BM45" s="344">
        <f t="shared" si="29"/>
        <v>0</v>
      </c>
      <c r="BN45" s="309" t="str">
        <f t="shared" si="30"/>
        <v/>
      </c>
      <c r="BO45" s="343">
        <f>'SCH B2 &amp; B3'!R45</f>
        <v>0</v>
      </c>
      <c r="BP45" s="343">
        <f>'SCH B2 &amp; B3 (prior yr)'!R45</f>
        <v>0</v>
      </c>
      <c r="BQ45" s="344">
        <f t="shared" si="31"/>
        <v>0</v>
      </c>
      <c r="BR45" s="309" t="str">
        <f t="shared" si="32"/>
        <v/>
      </c>
      <c r="BS45" s="343">
        <f>'SCH B2 &amp; B3'!S45</f>
        <v>0</v>
      </c>
      <c r="BT45" s="343">
        <f>'SCH B2 &amp; B3 (prior yr)'!S45</f>
        <v>0</v>
      </c>
      <c r="BU45" s="344">
        <f t="shared" si="33"/>
        <v>0</v>
      </c>
      <c r="BV45" s="309" t="str">
        <f t="shared" si="34"/>
        <v/>
      </c>
      <c r="BW45" s="343">
        <f>'SCH B2 &amp; B3'!T45</f>
        <v>0</v>
      </c>
      <c r="BX45" s="343">
        <f>'SCH B2 &amp; B3 (prior yr)'!T45</f>
        <v>0</v>
      </c>
      <c r="BY45" s="344">
        <f t="shared" si="35"/>
        <v>0</v>
      </c>
      <c r="BZ45" s="309" t="str">
        <f t="shared" si="36"/>
        <v/>
      </c>
      <c r="CA45" s="311">
        <f t="shared" si="37"/>
        <v>0</v>
      </c>
      <c r="CB45" s="311">
        <f t="shared" si="38"/>
        <v>0</v>
      </c>
      <c r="CC45" s="344">
        <f t="shared" si="39"/>
        <v>0</v>
      </c>
      <c r="CD45" s="309" t="str">
        <f t="shared" si="40"/>
        <v/>
      </c>
    </row>
    <row r="46" spans="1:82" ht="20.100000000000001" customHeight="1" x14ac:dyDescent="0.2">
      <c r="A46" s="66">
        <v>35</v>
      </c>
      <c r="B46" s="256" t="s">
        <v>391</v>
      </c>
      <c r="C46" s="343">
        <f>'SCH B2 &amp; B3'!C46</f>
        <v>0</v>
      </c>
      <c r="D46" s="343">
        <f>'SCH B2 &amp; B3 (prior yr)'!C46</f>
        <v>0</v>
      </c>
      <c r="E46" s="344">
        <f t="shared" si="0"/>
        <v>0</v>
      </c>
      <c r="F46" s="309" t="str">
        <f t="shared" si="1"/>
        <v/>
      </c>
      <c r="G46" s="343">
        <f>'SCH B2 &amp; B3'!D46</f>
        <v>0</v>
      </c>
      <c r="H46" s="343">
        <f>'SCH B2 &amp; B3 (prior yr)'!D46</f>
        <v>0</v>
      </c>
      <c r="I46" s="344">
        <f t="shared" si="2"/>
        <v>0</v>
      </c>
      <c r="J46" s="309" t="str">
        <f t="shared" si="3"/>
        <v/>
      </c>
      <c r="K46" s="343">
        <f>'SCH B2 &amp; B3'!E46</f>
        <v>0</v>
      </c>
      <c r="L46" s="343">
        <f>'SCH B2 &amp; B3 (prior yr)'!E46</f>
        <v>0</v>
      </c>
      <c r="M46" s="344">
        <f t="shared" si="4"/>
        <v>0</v>
      </c>
      <c r="N46" s="309" t="str">
        <f t="shared" si="5"/>
        <v/>
      </c>
      <c r="O46" s="343">
        <f>'SCH B2 &amp; B3'!F46</f>
        <v>0</v>
      </c>
      <c r="P46" s="343">
        <f>'SCH B2 &amp; B3 (prior yr)'!F46</f>
        <v>0</v>
      </c>
      <c r="Q46" s="344">
        <f t="shared" si="6"/>
        <v>0</v>
      </c>
      <c r="R46" s="309" t="str">
        <f t="shared" si="7"/>
        <v/>
      </c>
      <c r="S46" s="343">
        <f>'SCH B2 &amp; B3'!G46</f>
        <v>0</v>
      </c>
      <c r="T46" s="343">
        <f>'SCH B2 &amp; B3 (prior yr)'!G46</f>
        <v>0</v>
      </c>
      <c r="U46" s="344">
        <f t="shared" si="8"/>
        <v>0</v>
      </c>
      <c r="V46" s="309" t="str">
        <f t="shared" si="9"/>
        <v/>
      </c>
      <c r="W46" s="343">
        <f>'SCH B2 &amp; B3'!H46</f>
        <v>0</v>
      </c>
      <c r="X46" s="343">
        <f>'SCH B2 &amp; B3 (prior yr)'!H46</f>
        <v>0</v>
      </c>
      <c r="Y46" s="344">
        <f t="shared" si="10"/>
        <v>0</v>
      </c>
      <c r="Z46" s="309" t="str">
        <f t="shared" si="11"/>
        <v/>
      </c>
      <c r="AA46" s="343">
        <f>'SCH B2 &amp; B3'!I46</f>
        <v>0</v>
      </c>
      <c r="AB46" s="343">
        <f>'SCH B2 &amp; B3 (prior yr)'!I46</f>
        <v>0</v>
      </c>
      <c r="AC46" s="344">
        <f t="shared" si="12"/>
        <v>0</v>
      </c>
      <c r="AD46" s="309" t="str">
        <f t="shared" si="13"/>
        <v/>
      </c>
      <c r="AE46" s="343">
        <f>'SCH B2 &amp; B3'!J46</f>
        <v>0</v>
      </c>
      <c r="AF46" s="343">
        <f>'SCH B2 &amp; B3 (prior yr)'!J46</f>
        <v>0</v>
      </c>
      <c r="AG46" s="344">
        <f t="shared" si="14"/>
        <v>0</v>
      </c>
      <c r="AH46" s="309" t="str">
        <f t="shared" si="15"/>
        <v/>
      </c>
      <c r="AI46" s="343">
        <f>'SCH B2 &amp; B3'!K46</f>
        <v>0</v>
      </c>
      <c r="AJ46" s="343">
        <f>'SCH B2 &amp; B3 (prior yr)'!K46</f>
        <v>0</v>
      </c>
      <c r="AK46" s="344">
        <f t="shared" si="16"/>
        <v>0</v>
      </c>
      <c r="AL46" s="309" t="str">
        <f t="shared" si="17"/>
        <v/>
      </c>
      <c r="AM46" s="343">
        <f>'SCH B2 &amp; B3'!L46</f>
        <v>0</v>
      </c>
      <c r="AN46" s="343">
        <f>'SCH B2 &amp; B3 (prior yr)'!L46</f>
        <v>0</v>
      </c>
      <c r="AO46" s="344">
        <f t="shared" si="18"/>
        <v>0</v>
      </c>
      <c r="AP46" s="309" t="str">
        <f t="shared" si="19"/>
        <v/>
      </c>
      <c r="AQ46" s="343">
        <f>'SCH B2 &amp; B3'!M46</f>
        <v>0</v>
      </c>
      <c r="AR46" s="343">
        <f>'SCH B2 &amp; B3 (prior yr)'!M46</f>
        <v>0</v>
      </c>
      <c r="AS46" s="344">
        <f t="shared" si="20"/>
        <v>0</v>
      </c>
      <c r="AT46" s="309" t="str">
        <f t="shared" si="21"/>
        <v/>
      </c>
      <c r="AU46" s="343">
        <f>'SCH B2 &amp; B3'!N46</f>
        <v>0</v>
      </c>
      <c r="AV46" s="343">
        <f>'SCH B2 &amp; B3 (prior yr)'!N46</f>
        <v>0</v>
      </c>
      <c r="AW46" s="344">
        <f t="shared" si="22"/>
        <v>0</v>
      </c>
      <c r="AX46" s="309" t="str">
        <f t="shared" si="23"/>
        <v/>
      </c>
      <c r="AY46" s="343">
        <f>'SCH B2 &amp; B3'!O46</f>
        <v>0</v>
      </c>
      <c r="AZ46" s="343">
        <f>'SCH B2 &amp; B3 (prior yr)'!O46</f>
        <v>0</v>
      </c>
      <c r="BA46" s="344">
        <f t="shared" si="24"/>
        <v>0</v>
      </c>
      <c r="BB46" s="309" t="str">
        <f t="shared" si="25"/>
        <v/>
      </c>
      <c r="BC46" s="345">
        <f t="shared" si="26"/>
        <v>0</v>
      </c>
      <c r="BD46" s="345">
        <f t="shared" si="41"/>
        <v>0</v>
      </c>
      <c r="BE46" s="345">
        <f t="shared" si="42"/>
        <v>0</v>
      </c>
      <c r="BF46" s="309" t="str">
        <f t="shared" si="43"/>
        <v/>
      </c>
      <c r="BG46" s="343">
        <f>'SCH B2 &amp; B3'!P46</f>
        <v>0</v>
      </c>
      <c r="BH46" s="343">
        <f>'SCH B2 &amp; B3 (prior yr)'!P46</f>
        <v>0</v>
      </c>
      <c r="BI46" s="344">
        <f t="shared" si="27"/>
        <v>0</v>
      </c>
      <c r="BJ46" s="309" t="str">
        <f t="shared" si="28"/>
        <v/>
      </c>
      <c r="BK46" s="343">
        <f>'SCH B2 &amp; B3'!Q46</f>
        <v>0</v>
      </c>
      <c r="BL46" s="343">
        <f>'SCH B2 &amp; B3 (prior yr)'!Q46</f>
        <v>0</v>
      </c>
      <c r="BM46" s="344">
        <f t="shared" si="29"/>
        <v>0</v>
      </c>
      <c r="BN46" s="309" t="str">
        <f t="shared" si="30"/>
        <v/>
      </c>
      <c r="BO46" s="343">
        <f>'SCH B2 &amp; B3'!R46</f>
        <v>0</v>
      </c>
      <c r="BP46" s="343">
        <f>'SCH B2 &amp; B3 (prior yr)'!R46</f>
        <v>0</v>
      </c>
      <c r="BQ46" s="344">
        <f t="shared" si="31"/>
        <v>0</v>
      </c>
      <c r="BR46" s="309" t="str">
        <f t="shared" si="32"/>
        <v/>
      </c>
      <c r="BS46" s="343">
        <f>'SCH B2 &amp; B3'!S46</f>
        <v>0</v>
      </c>
      <c r="BT46" s="343">
        <f>'SCH B2 &amp; B3 (prior yr)'!S46</f>
        <v>0</v>
      </c>
      <c r="BU46" s="344">
        <f t="shared" si="33"/>
        <v>0</v>
      </c>
      <c r="BV46" s="309" t="str">
        <f t="shared" si="34"/>
        <v/>
      </c>
      <c r="BW46" s="343">
        <f>'SCH B2 &amp; B3'!T46</f>
        <v>0</v>
      </c>
      <c r="BX46" s="343">
        <f>'SCH B2 &amp; B3 (prior yr)'!T46</f>
        <v>0</v>
      </c>
      <c r="BY46" s="344">
        <f t="shared" si="35"/>
        <v>0</v>
      </c>
      <c r="BZ46" s="309" t="str">
        <f t="shared" si="36"/>
        <v/>
      </c>
      <c r="CA46" s="311">
        <f t="shared" si="37"/>
        <v>0</v>
      </c>
      <c r="CB46" s="311">
        <f t="shared" si="38"/>
        <v>0</v>
      </c>
      <c r="CC46" s="344">
        <f t="shared" si="39"/>
        <v>0</v>
      </c>
      <c r="CD46" s="309" t="str">
        <f t="shared" si="40"/>
        <v/>
      </c>
    </row>
    <row r="47" spans="1:82" ht="20.100000000000001" customHeight="1" x14ac:dyDescent="0.2">
      <c r="A47" s="66">
        <v>36</v>
      </c>
      <c r="B47" s="63" t="s">
        <v>195</v>
      </c>
      <c r="C47" s="343">
        <f>'SCH B2 &amp; B3'!C47</f>
        <v>0</v>
      </c>
      <c r="D47" s="343">
        <f>'SCH B2 &amp; B3 (prior yr)'!C47</f>
        <v>0</v>
      </c>
      <c r="E47" s="344">
        <f t="shared" si="0"/>
        <v>0</v>
      </c>
      <c r="F47" s="309" t="str">
        <f t="shared" si="1"/>
        <v/>
      </c>
      <c r="G47" s="343">
        <f>'SCH B2 &amp; B3'!D47</f>
        <v>0</v>
      </c>
      <c r="H47" s="343">
        <f>'SCH B2 &amp; B3 (prior yr)'!D47</f>
        <v>0</v>
      </c>
      <c r="I47" s="344">
        <f t="shared" si="2"/>
        <v>0</v>
      </c>
      <c r="J47" s="309" t="str">
        <f t="shared" si="3"/>
        <v/>
      </c>
      <c r="K47" s="343">
        <f>'SCH B2 &amp; B3'!E47</f>
        <v>0</v>
      </c>
      <c r="L47" s="343">
        <f>'SCH B2 &amp; B3 (prior yr)'!E47</f>
        <v>0</v>
      </c>
      <c r="M47" s="344">
        <f t="shared" si="4"/>
        <v>0</v>
      </c>
      <c r="N47" s="309" t="str">
        <f t="shared" si="5"/>
        <v/>
      </c>
      <c r="O47" s="343">
        <f>'SCH B2 &amp; B3'!F47</f>
        <v>0</v>
      </c>
      <c r="P47" s="343">
        <f>'SCH B2 &amp; B3 (prior yr)'!F47</f>
        <v>0</v>
      </c>
      <c r="Q47" s="344">
        <f t="shared" si="6"/>
        <v>0</v>
      </c>
      <c r="R47" s="309" t="str">
        <f t="shared" si="7"/>
        <v/>
      </c>
      <c r="S47" s="343">
        <f>'SCH B2 &amp; B3'!G47</f>
        <v>0</v>
      </c>
      <c r="T47" s="343">
        <f>'SCH B2 &amp; B3 (prior yr)'!G47</f>
        <v>0</v>
      </c>
      <c r="U47" s="344">
        <f t="shared" si="8"/>
        <v>0</v>
      </c>
      <c r="V47" s="309" t="str">
        <f t="shared" si="9"/>
        <v/>
      </c>
      <c r="W47" s="343">
        <f>'SCH B2 &amp; B3'!H47</f>
        <v>0</v>
      </c>
      <c r="X47" s="343">
        <f>'SCH B2 &amp; B3 (prior yr)'!H47</f>
        <v>0</v>
      </c>
      <c r="Y47" s="344">
        <f t="shared" si="10"/>
        <v>0</v>
      </c>
      <c r="Z47" s="309" t="str">
        <f t="shared" si="11"/>
        <v/>
      </c>
      <c r="AA47" s="343">
        <f>'SCH B2 &amp; B3'!I47</f>
        <v>0</v>
      </c>
      <c r="AB47" s="343">
        <f>'SCH B2 &amp; B3 (prior yr)'!I47</f>
        <v>0</v>
      </c>
      <c r="AC47" s="344">
        <f t="shared" si="12"/>
        <v>0</v>
      </c>
      <c r="AD47" s="309" t="str">
        <f t="shared" si="13"/>
        <v/>
      </c>
      <c r="AE47" s="343">
        <f>'SCH B2 &amp; B3'!J47</f>
        <v>0</v>
      </c>
      <c r="AF47" s="343">
        <f>'SCH B2 &amp; B3 (prior yr)'!J47</f>
        <v>0</v>
      </c>
      <c r="AG47" s="344">
        <f t="shared" si="14"/>
        <v>0</v>
      </c>
      <c r="AH47" s="309" t="str">
        <f t="shared" si="15"/>
        <v/>
      </c>
      <c r="AI47" s="343">
        <f>'SCH B2 &amp; B3'!K47</f>
        <v>0</v>
      </c>
      <c r="AJ47" s="343">
        <f>'SCH B2 &amp; B3 (prior yr)'!K47</f>
        <v>0</v>
      </c>
      <c r="AK47" s="344">
        <f t="shared" si="16"/>
        <v>0</v>
      </c>
      <c r="AL47" s="309" t="str">
        <f t="shared" si="17"/>
        <v/>
      </c>
      <c r="AM47" s="343">
        <f>'SCH B2 &amp; B3'!L47</f>
        <v>0</v>
      </c>
      <c r="AN47" s="343">
        <f>'SCH B2 &amp; B3 (prior yr)'!L47</f>
        <v>0</v>
      </c>
      <c r="AO47" s="344">
        <f t="shared" si="18"/>
        <v>0</v>
      </c>
      <c r="AP47" s="309" t="str">
        <f t="shared" si="19"/>
        <v/>
      </c>
      <c r="AQ47" s="343">
        <f>'SCH B2 &amp; B3'!M47</f>
        <v>0</v>
      </c>
      <c r="AR47" s="343">
        <f>'SCH B2 &amp; B3 (prior yr)'!M47</f>
        <v>0</v>
      </c>
      <c r="AS47" s="344">
        <f t="shared" si="20"/>
        <v>0</v>
      </c>
      <c r="AT47" s="309" t="str">
        <f t="shared" si="21"/>
        <v/>
      </c>
      <c r="AU47" s="343">
        <f>'SCH B2 &amp; B3'!N47</f>
        <v>0</v>
      </c>
      <c r="AV47" s="343">
        <f>'SCH B2 &amp; B3 (prior yr)'!N47</f>
        <v>0</v>
      </c>
      <c r="AW47" s="344">
        <f t="shared" si="22"/>
        <v>0</v>
      </c>
      <c r="AX47" s="309" t="str">
        <f t="shared" si="23"/>
        <v/>
      </c>
      <c r="AY47" s="343">
        <f>'SCH B2 &amp; B3'!O47</f>
        <v>0</v>
      </c>
      <c r="AZ47" s="343">
        <f>'SCH B2 &amp; B3 (prior yr)'!O47</f>
        <v>0</v>
      </c>
      <c r="BA47" s="344">
        <f t="shared" si="24"/>
        <v>0</v>
      </c>
      <c r="BB47" s="309" t="str">
        <f t="shared" si="25"/>
        <v/>
      </c>
      <c r="BC47" s="345">
        <f t="shared" si="26"/>
        <v>0</v>
      </c>
      <c r="BD47" s="345">
        <f t="shared" si="41"/>
        <v>0</v>
      </c>
      <c r="BE47" s="345">
        <f t="shared" si="42"/>
        <v>0</v>
      </c>
      <c r="BF47" s="309" t="str">
        <f t="shared" si="43"/>
        <v/>
      </c>
      <c r="BG47" s="343">
        <f>'SCH B2 &amp; B3'!P47</f>
        <v>0</v>
      </c>
      <c r="BH47" s="343">
        <f>'SCH B2 &amp; B3 (prior yr)'!P47</f>
        <v>0</v>
      </c>
      <c r="BI47" s="344">
        <f t="shared" si="27"/>
        <v>0</v>
      </c>
      <c r="BJ47" s="309" t="str">
        <f t="shared" si="28"/>
        <v/>
      </c>
      <c r="BK47" s="343">
        <f>'SCH B2 &amp; B3'!Q47</f>
        <v>0</v>
      </c>
      <c r="BL47" s="343">
        <f>'SCH B2 &amp; B3 (prior yr)'!Q47</f>
        <v>0</v>
      </c>
      <c r="BM47" s="344">
        <f t="shared" si="29"/>
        <v>0</v>
      </c>
      <c r="BN47" s="309" t="str">
        <f t="shared" si="30"/>
        <v/>
      </c>
      <c r="BO47" s="343">
        <f>'SCH B2 &amp; B3'!R47</f>
        <v>0</v>
      </c>
      <c r="BP47" s="343">
        <f>'SCH B2 &amp; B3 (prior yr)'!R47</f>
        <v>0</v>
      </c>
      <c r="BQ47" s="344">
        <f t="shared" si="31"/>
        <v>0</v>
      </c>
      <c r="BR47" s="309" t="str">
        <f t="shared" si="32"/>
        <v/>
      </c>
      <c r="BS47" s="343">
        <f>'SCH B2 &amp; B3'!S47</f>
        <v>0</v>
      </c>
      <c r="BT47" s="343">
        <f>'SCH B2 &amp; B3 (prior yr)'!S47</f>
        <v>0</v>
      </c>
      <c r="BU47" s="344">
        <f t="shared" si="33"/>
        <v>0</v>
      </c>
      <c r="BV47" s="309" t="str">
        <f t="shared" si="34"/>
        <v/>
      </c>
      <c r="BW47" s="343">
        <f>'SCH B2 &amp; B3'!T47</f>
        <v>0</v>
      </c>
      <c r="BX47" s="343">
        <f>'SCH B2 &amp; B3 (prior yr)'!T47</f>
        <v>0</v>
      </c>
      <c r="BY47" s="344">
        <f t="shared" si="35"/>
        <v>0</v>
      </c>
      <c r="BZ47" s="309" t="str">
        <f t="shared" si="36"/>
        <v/>
      </c>
      <c r="CA47" s="311">
        <f t="shared" si="37"/>
        <v>0</v>
      </c>
      <c r="CB47" s="311">
        <f t="shared" si="38"/>
        <v>0</v>
      </c>
      <c r="CC47" s="344">
        <f t="shared" si="39"/>
        <v>0</v>
      </c>
      <c r="CD47" s="309" t="str">
        <f t="shared" si="40"/>
        <v/>
      </c>
    </row>
    <row r="48" spans="1:82" ht="20.100000000000001" customHeight="1" x14ac:dyDescent="0.2">
      <c r="A48" s="66">
        <v>37</v>
      </c>
      <c r="B48" s="256" t="s">
        <v>393</v>
      </c>
      <c r="C48" s="343">
        <f>'SCH B2 &amp; B3'!C48</f>
        <v>0</v>
      </c>
      <c r="D48" s="343">
        <f>'SCH B2 &amp; B3 (prior yr)'!C48</f>
        <v>0</v>
      </c>
      <c r="E48" s="344">
        <f t="shared" si="0"/>
        <v>0</v>
      </c>
      <c r="F48" s="309" t="str">
        <f t="shared" si="1"/>
        <v/>
      </c>
      <c r="G48" s="343">
        <f>'SCH B2 &amp; B3'!D48</f>
        <v>0</v>
      </c>
      <c r="H48" s="343">
        <f>'SCH B2 &amp; B3 (prior yr)'!D48</f>
        <v>0</v>
      </c>
      <c r="I48" s="344">
        <f t="shared" si="2"/>
        <v>0</v>
      </c>
      <c r="J48" s="309" t="str">
        <f t="shared" si="3"/>
        <v/>
      </c>
      <c r="K48" s="343">
        <f>'SCH B2 &amp; B3'!E48</f>
        <v>0</v>
      </c>
      <c r="L48" s="343">
        <f>'SCH B2 &amp; B3 (prior yr)'!E48</f>
        <v>0</v>
      </c>
      <c r="M48" s="344">
        <f t="shared" si="4"/>
        <v>0</v>
      </c>
      <c r="N48" s="309" t="str">
        <f t="shared" si="5"/>
        <v/>
      </c>
      <c r="O48" s="343">
        <f>'SCH B2 &amp; B3'!F48</f>
        <v>0</v>
      </c>
      <c r="P48" s="343">
        <f>'SCH B2 &amp; B3 (prior yr)'!F48</f>
        <v>0</v>
      </c>
      <c r="Q48" s="344">
        <f t="shared" si="6"/>
        <v>0</v>
      </c>
      <c r="R48" s="309" t="str">
        <f t="shared" si="7"/>
        <v/>
      </c>
      <c r="S48" s="343">
        <f>'SCH B2 &amp; B3'!G48</f>
        <v>0</v>
      </c>
      <c r="T48" s="343">
        <f>'SCH B2 &amp; B3 (prior yr)'!G48</f>
        <v>0</v>
      </c>
      <c r="U48" s="344">
        <f t="shared" si="8"/>
        <v>0</v>
      </c>
      <c r="V48" s="309" t="str">
        <f t="shared" si="9"/>
        <v/>
      </c>
      <c r="W48" s="343">
        <f>'SCH B2 &amp; B3'!H48</f>
        <v>0</v>
      </c>
      <c r="X48" s="343">
        <f>'SCH B2 &amp; B3 (prior yr)'!H48</f>
        <v>0</v>
      </c>
      <c r="Y48" s="344">
        <f t="shared" si="10"/>
        <v>0</v>
      </c>
      <c r="Z48" s="309" t="str">
        <f t="shared" si="11"/>
        <v/>
      </c>
      <c r="AA48" s="343">
        <f>'SCH B2 &amp; B3'!I48</f>
        <v>0</v>
      </c>
      <c r="AB48" s="343">
        <f>'SCH B2 &amp; B3 (prior yr)'!I48</f>
        <v>0</v>
      </c>
      <c r="AC48" s="344">
        <f t="shared" si="12"/>
        <v>0</v>
      </c>
      <c r="AD48" s="309" t="str">
        <f t="shared" si="13"/>
        <v/>
      </c>
      <c r="AE48" s="343">
        <f>'SCH B2 &amp; B3'!J48</f>
        <v>0</v>
      </c>
      <c r="AF48" s="343">
        <f>'SCH B2 &amp; B3 (prior yr)'!J48</f>
        <v>0</v>
      </c>
      <c r="AG48" s="344">
        <f t="shared" si="14"/>
        <v>0</v>
      </c>
      <c r="AH48" s="309" t="str">
        <f t="shared" si="15"/>
        <v/>
      </c>
      <c r="AI48" s="343">
        <f>'SCH B2 &amp; B3'!K48</f>
        <v>0</v>
      </c>
      <c r="AJ48" s="343">
        <f>'SCH B2 &amp; B3 (prior yr)'!K48</f>
        <v>0</v>
      </c>
      <c r="AK48" s="344">
        <f t="shared" si="16"/>
        <v>0</v>
      </c>
      <c r="AL48" s="309" t="str">
        <f t="shared" si="17"/>
        <v/>
      </c>
      <c r="AM48" s="343">
        <f>'SCH B2 &amp; B3'!L48</f>
        <v>0</v>
      </c>
      <c r="AN48" s="343">
        <f>'SCH B2 &amp; B3 (prior yr)'!L48</f>
        <v>0</v>
      </c>
      <c r="AO48" s="344">
        <f t="shared" si="18"/>
        <v>0</v>
      </c>
      <c r="AP48" s="309" t="str">
        <f t="shared" si="19"/>
        <v/>
      </c>
      <c r="AQ48" s="343">
        <f>'SCH B2 &amp; B3'!M48</f>
        <v>0</v>
      </c>
      <c r="AR48" s="343">
        <f>'SCH B2 &amp; B3 (prior yr)'!M48</f>
        <v>0</v>
      </c>
      <c r="AS48" s="344">
        <f t="shared" si="20"/>
        <v>0</v>
      </c>
      <c r="AT48" s="309" t="str">
        <f t="shared" si="21"/>
        <v/>
      </c>
      <c r="AU48" s="343">
        <f>'SCH B2 &amp; B3'!N48</f>
        <v>0</v>
      </c>
      <c r="AV48" s="343">
        <f>'SCH B2 &amp; B3 (prior yr)'!N48</f>
        <v>0</v>
      </c>
      <c r="AW48" s="344">
        <f t="shared" si="22"/>
        <v>0</v>
      </c>
      <c r="AX48" s="309" t="str">
        <f t="shared" si="23"/>
        <v/>
      </c>
      <c r="AY48" s="343">
        <f>'SCH B2 &amp; B3'!O48</f>
        <v>0</v>
      </c>
      <c r="AZ48" s="343">
        <f>'SCH B2 &amp; B3 (prior yr)'!O48</f>
        <v>0</v>
      </c>
      <c r="BA48" s="344">
        <f t="shared" si="24"/>
        <v>0</v>
      </c>
      <c r="BB48" s="309" t="str">
        <f t="shared" si="25"/>
        <v/>
      </c>
      <c r="BC48" s="345">
        <f t="shared" si="26"/>
        <v>0</v>
      </c>
      <c r="BD48" s="345">
        <f t="shared" si="41"/>
        <v>0</v>
      </c>
      <c r="BE48" s="345">
        <f t="shared" si="42"/>
        <v>0</v>
      </c>
      <c r="BF48" s="309" t="str">
        <f t="shared" si="43"/>
        <v/>
      </c>
      <c r="BG48" s="343">
        <f>'SCH B2 &amp; B3'!P48</f>
        <v>0</v>
      </c>
      <c r="BH48" s="343">
        <f>'SCH B2 &amp; B3 (prior yr)'!P48</f>
        <v>0</v>
      </c>
      <c r="BI48" s="344">
        <f t="shared" si="27"/>
        <v>0</v>
      </c>
      <c r="BJ48" s="309" t="str">
        <f t="shared" si="28"/>
        <v/>
      </c>
      <c r="BK48" s="343">
        <f>'SCH B2 &amp; B3'!Q48</f>
        <v>0</v>
      </c>
      <c r="BL48" s="343">
        <f>'SCH B2 &amp; B3 (prior yr)'!Q48</f>
        <v>0</v>
      </c>
      <c r="BM48" s="344">
        <f t="shared" si="29"/>
        <v>0</v>
      </c>
      <c r="BN48" s="309" t="str">
        <f t="shared" si="30"/>
        <v/>
      </c>
      <c r="BO48" s="343">
        <f>'SCH B2 &amp; B3'!R48</f>
        <v>0</v>
      </c>
      <c r="BP48" s="343">
        <f>'SCH B2 &amp; B3 (prior yr)'!R48</f>
        <v>0</v>
      </c>
      <c r="BQ48" s="344">
        <f t="shared" si="31"/>
        <v>0</v>
      </c>
      <c r="BR48" s="309" t="str">
        <f t="shared" si="32"/>
        <v/>
      </c>
      <c r="BS48" s="343">
        <f>'SCH B2 &amp; B3'!S48</f>
        <v>0</v>
      </c>
      <c r="BT48" s="343">
        <f>'SCH B2 &amp; B3 (prior yr)'!S48</f>
        <v>0</v>
      </c>
      <c r="BU48" s="344">
        <f t="shared" si="33"/>
        <v>0</v>
      </c>
      <c r="BV48" s="309" t="str">
        <f t="shared" si="34"/>
        <v/>
      </c>
      <c r="BW48" s="343">
        <f>'SCH B2 &amp; B3'!T48</f>
        <v>0</v>
      </c>
      <c r="BX48" s="343">
        <f>'SCH B2 &amp; B3 (prior yr)'!T48</f>
        <v>0</v>
      </c>
      <c r="BY48" s="344">
        <f t="shared" si="35"/>
        <v>0</v>
      </c>
      <c r="BZ48" s="309" t="str">
        <f t="shared" si="36"/>
        <v/>
      </c>
      <c r="CA48" s="311">
        <f t="shared" si="37"/>
        <v>0</v>
      </c>
      <c r="CB48" s="311">
        <f t="shared" si="38"/>
        <v>0</v>
      </c>
      <c r="CC48" s="344">
        <f t="shared" si="39"/>
        <v>0</v>
      </c>
      <c r="CD48" s="309" t="str">
        <f t="shared" si="40"/>
        <v/>
      </c>
    </row>
    <row r="49" spans="1:82" ht="20.100000000000001" customHeight="1" x14ac:dyDescent="0.2">
      <c r="A49" s="66">
        <v>38</v>
      </c>
      <c r="B49" s="256" t="s">
        <v>390</v>
      </c>
      <c r="C49" s="343">
        <f>'SCH B2 &amp; B3'!C49</f>
        <v>0</v>
      </c>
      <c r="D49" s="343">
        <f>'SCH B2 &amp; B3 (prior yr)'!C49</f>
        <v>0</v>
      </c>
      <c r="E49" s="344">
        <f t="shared" si="0"/>
        <v>0</v>
      </c>
      <c r="F49" s="309" t="str">
        <f t="shared" si="1"/>
        <v/>
      </c>
      <c r="G49" s="343">
        <f>'SCH B2 &amp; B3'!D49</f>
        <v>0</v>
      </c>
      <c r="H49" s="343">
        <f>'SCH B2 &amp; B3 (prior yr)'!D49</f>
        <v>0</v>
      </c>
      <c r="I49" s="344">
        <f t="shared" si="2"/>
        <v>0</v>
      </c>
      <c r="J49" s="309" t="str">
        <f t="shared" si="3"/>
        <v/>
      </c>
      <c r="K49" s="343">
        <f>'SCH B2 &amp; B3'!E49</f>
        <v>0</v>
      </c>
      <c r="L49" s="343">
        <f>'SCH B2 &amp; B3 (prior yr)'!E49</f>
        <v>0</v>
      </c>
      <c r="M49" s="344">
        <f t="shared" si="4"/>
        <v>0</v>
      </c>
      <c r="N49" s="309" t="str">
        <f t="shared" si="5"/>
        <v/>
      </c>
      <c r="O49" s="343">
        <f>'SCH B2 &amp; B3'!F49</f>
        <v>0</v>
      </c>
      <c r="P49" s="343">
        <f>'SCH B2 &amp; B3 (prior yr)'!F49</f>
        <v>0</v>
      </c>
      <c r="Q49" s="344">
        <f t="shared" si="6"/>
        <v>0</v>
      </c>
      <c r="R49" s="309" t="str">
        <f t="shared" si="7"/>
        <v/>
      </c>
      <c r="S49" s="343">
        <f>'SCH B2 &amp; B3'!G49</f>
        <v>0</v>
      </c>
      <c r="T49" s="343">
        <f>'SCH B2 &amp; B3 (prior yr)'!G49</f>
        <v>0</v>
      </c>
      <c r="U49" s="344">
        <f t="shared" si="8"/>
        <v>0</v>
      </c>
      <c r="V49" s="309" t="str">
        <f t="shared" si="9"/>
        <v/>
      </c>
      <c r="W49" s="343">
        <f>'SCH B2 &amp; B3'!H49</f>
        <v>0</v>
      </c>
      <c r="X49" s="343">
        <f>'SCH B2 &amp; B3 (prior yr)'!H49</f>
        <v>0</v>
      </c>
      <c r="Y49" s="344">
        <f t="shared" si="10"/>
        <v>0</v>
      </c>
      <c r="Z49" s="309" t="str">
        <f t="shared" si="11"/>
        <v/>
      </c>
      <c r="AA49" s="343">
        <f>'SCH B2 &amp; B3'!I49</f>
        <v>0</v>
      </c>
      <c r="AB49" s="343">
        <f>'SCH B2 &amp; B3 (prior yr)'!I49</f>
        <v>0</v>
      </c>
      <c r="AC49" s="344">
        <f t="shared" si="12"/>
        <v>0</v>
      </c>
      <c r="AD49" s="309" t="str">
        <f t="shared" si="13"/>
        <v/>
      </c>
      <c r="AE49" s="343">
        <f>'SCH B2 &amp; B3'!J49</f>
        <v>0</v>
      </c>
      <c r="AF49" s="343">
        <f>'SCH B2 &amp; B3 (prior yr)'!J49</f>
        <v>0</v>
      </c>
      <c r="AG49" s="344">
        <f t="shared" si="14"/>
        <v>0</v>
      </c>
      <c r="AH49" s="309" t="str">
        <f t="shared" si="15"/>
        <v/>
      </c>
      <c r="AI49" s="343">
        <f>'SCH B2 &amp; B3'!K49</f>
        <v>0</v>
      </c>
      <c r="AJ49" s="343">
        <f>'SCH B2 &amp; B3 (prior yr)'!K49</f>
        <v>0</v>
      </c>
      <c r="AK49" s="344">
        <f t="shared" si="16"/>
        <v>0</v>
      </c>
      <c r="AL49" s="309" t="str">
        <f t="shared" si="17"/>
        <v/>
      </c>
      <c r="AM49" s="343">
        <f>'SCH B2 &amp; B3'!L49</f>
        <v>0</v>
      </c>
      <c r="AN49" s="343">
        <f>'SCH B2 &amp; B3 (prior yr)'!L49</f>
        <v>0</v>
      </c>
      <c r="AO49" s="344">
        <f t="shared" si="18"/>
        <v>0</v>
      </c>
      <c r="AP49" s="309" t="str">
        <f t="shared" si="19"/>
        <v/>
      </c>
      <c r="AQ49" s="343">
        <f>'SCH B2 &amp; B3'!M49</f>
        <v>0</v>
      </c>
      <c r="AR49" s="343">
        <f>'SCH B2 &amp; B3 (prior yr)'!M49</f>
        <v>0</v>
      </c>
      <c r="AS49" s="344">
        <f t="shared" si="20"/>
        <v>0</v>
      </c>
      <c r="AT49" s="309" t="str">
        <f t="shared" si="21"/>
        <v/>
      </c>
      <c r="AU49" s="343">
        <f>'SCH B2 &amp; B3'!N49</f>
        <v>0</v>
      </c>
      <c r="AV49" s="343">
        <f>'SCH B2 &amp; B3 (prior yr)'!N49</f>
        <v>0</v>
      </c>
      <c r="AW49" s="344">
        <f t="shared" si="22"/>
        <v>0</v>
      </c>
      <c r="AX49" s="309" t="str">
        <f t="shared" si="23"/>
        <v/>
      </c>
      <c r="AY49" s="343">
        <f>'SCH B2 &amp; B3'!O49</f>
        <v>0</v>
      </c>
      <c r="AZ49" s="343">
        <f>'SCH B2 &amp; B3 (prior yr)'!O49</f>
        <v>0</v>
      </c>
      <c r="BA49" s="344">
        <f t="shared" si="24"/>
        <v>0</v>
      </c>
      <c r="BB49" s="309" t="str">
        <f t="shared" si="25"/>
        <v/>
      </c>
      <c r="BC49" s="345">
        <f t="shared" si="26"/>
        <v>0</v>
      </c>
      <c r="BD49" s="345">
        <f t="shared" si="41"/>
        <v>0</v>
      </c>
      <c r="BE49" s="345">
        <f t="shared" si="42"/>
        <v>0</v>
      </c>
      <c r="BF49" s="309" t="str">
        <f t="shared" si="43"/>
        <v/>
      </c>
      <c r="BG49" s="343">
        <f>'SCH B2 &amp; B3'!P49</f>
        <v>0</v>
      </c>
      <c r="BH49" s="343">
        <f>'SCH B2 &amp; B3 (prior yr)'!P49</f>
        <v>0</v>
      </c>
      <c r="BI49" s="344">
        <f t="shared" si="27"/>
        <v>0</v>
      </c>
      <c r="BJ49" s="309" t="str">
        <f t="shared" si="28"/>
        <v/>
      </c>
      <c r="BK49" s="343">
        <f>'SCH B2 &amp; B3'!Q49</f>
        <v>0</v>
      </c>
      <c r="BL49" s="343">
        <f>'SCH B2 &amp; B3 (prior yr)'!Q49</f>
        <v>0</v>
      </c>
      <c r="BM49" s="344">
        <f t="shared" si="29"/>
        <v>0</v>
      </c>
      <c r="BN49" s="309" t="str">
        <f t="shared" si="30"/>
        <v/>
      </c>
      <c r="BO49" s="343">
        <f>'SCH B2 &amp; B3'!R49</f>
        <v>0</v>
      </c>
      <c r="BP49" s="343">
        <f>'SCH B2 &amp; B3 (prior yr)'!R49</f>
        <v>0</v>
      </c>
      <c r="BQ49" s="344">
        <f t="shared" si="31"/>
        <v>0</v>
      </c>
      <c r="BR49" s="309" t="str">
        <f t="shared" si="32"/>
        <v/>
      </c>
      <c r="BS49" s="343">
        <f>'SCH B2 &amp; B3'!S49</f>
        <v>0</v>
      </c>
      <c r="BT49" s="343">
        <f>'SCH B2 &amp; B3 (prior yr)'!S49</f>
        <v>0</v>
      </c>
      <c r="BU49" s="344">
        <f t="shared" si="33"/>
        <v>0</v>
      </c>
      <c r="BV49" s="309" t="str">
        <f t="shared" si="34"/>
        <v/>
      </c>
      <c r="BW49" s="343">
        <f>'SCH B2 &amp; B3'!T49</f>
        <v>0</v>
      </c>
      <c r="BX49" s="343">
        <f>'SCH B2 &amp; B3 (prior yr)'!T49</f>
        <v>0</v>
      </c>
      <c r="BY49" s="344">
        <f t="shared" si="35"/>
        <v>0</v>
      </c>
      <c r="BZ49" s="309" t="str">
        <f t="shared" si="36"/>
        <v/>
      </c>
      <c r="CA49" s="311">
        <f t="shared" si="37"/>
        <v>0</v>
      </c>
      <c r="CB49" s="311">
        <f t="shared" si="38"/>
        <v>0</v>
      </c>
      <c r="CC49" s="344">
        <f t="shared" si="39"/>
        <v>0</v>
      </c>
      <c r="CD49" s="309" t="str">
        <f t="shared" si="40"/>
        <v/>
      </c>
    </row>
    <row r="50" spans="1:82" ht="20.100000000000001" customHeight="1" x14ac:dyDescent="0.2">
      <c r="A50" s="66">
        <v>39</v>
      </c>
      <c r="B50" s="63" t="s">
        <v>197</v>
      </c>
      <c r="C50" s="343">
        <f>'SCH B2 &amp; B3'!C50</f>
        <v>0</v>
      </c>
      <c r="D50" s="343">
        <f>'SCH B2 &amp; B3 (prior yr)'!C50</f>
        <v>0</v>
      </c>
      <c r="E50" s="344">
        <f t="shared" si="0"/>
        <v>0</v>
      </c>
      <c r="F50" s="309" t="str">
        <f t="shared" si="1"/>
        <v/>
      </c>
      <c r="G50" s="343">
        <f>'SCH B2 &amp; B3'!D50</f>
        <v>0</v>
      </c>
      <c r="H50" s="343">
        <f>'SCH B2 &amp; B3 (prior yr)'!D50</f>
        <v>0</v>
      </c>
      <c r="I50" s="344">
        <f t="shared" si="2"/>
        <v>0</v>
      </c>
      <c r="J50" s="309" t="str">
        <f t="shared" si="3"/>
        <v/>
      </c>
      <c r="K50" s="343">
        <f>'SCH B2 &amp; B3'!E50</f>
        <v>0</v>
      </c>
      <c r="L50" s="343">
        <f>'SCH B2 &amp; B3 (prior yr)'!E50</f>
        <v>0</v>
      </c>
      <c r="M50" s="344">
        <f t="shared" si="4"/>
        <v>0</v>
      </c>
      <c r="N50" s="309" t="str">
        <f t="shared" si="5"/>
        <v/>
      </c>
      <c r="O50" s="343">
        <f>'SCH B2 &amp; B3'!F50</f>
        <v>0</v>
      </c>
      <c r="P50" s="343">
        <f>'SCH B2 &amp; B3 (prior yr)'!F50</f>
        <v>0</v>
      </c>
      <c r="Q50" s="344">
        <f t="shared" si="6"/>
        <v>0</v>
      </c>
      <c r="R50" s="309" t="str">
        <f t="shared" si="7"/>
        <v/>
      </c>
      <c r="S50" s="343">
        <f>'SCH B2 &amp; B3'!G50</f>
        <v>0</v>
      </c>
      <c r="T50" s="343">
        <f>'SCH B2 &amp; B3 (prior yr)'!G50</f>
        <v>0</v>
      </c>
      <c r="U50" s="344">
        <f t="shared" si="8"/>
        <v>0</v>
      </c>
      <c r="V50" s="309" t="str">
        <f t="shared" si="9"/>
        <v/>
      </c>
      <c r="W50" s="343">
        <f>'SCH B2 &amp; B3'!H50</f>
        <v>0</v>
      </c>
      <c r="X50" s="343">
        <f>'SCH B2 &amp; B3 (prior yr)'!H50</f>
        <v>0</v>
      </c>
      <c r="Y50" s="344">
        <f t="shared" si="10"/>
        <v>0</v>
      </c>
      <c r="Z50" s="309" t="str">
        <f t="shared" si="11"/>
        <v/>
      </c>
      <c r="AA50" s="343">
        <f>'SCH B2 &amp; B3'!I50</f>
        <v>0</v>
      </c>
      <c r="AB50" s="343">
        <f>'SCH B2 &amp; B3 (prior yr)'!I50</f>
        <v>0</v>
      </c>
      <c r="AC50" s="344">
        <f t="shared" si="12"/>
        <v>0</v>
      </c>
      <c r="AD50" s="309" t="str">
        <f t="shared" si="13"/>
        <v/>
      </c>
      <c r="AE50" s="343">
        <f>'SCH B2 &amp; B3'!J50</f>
        <v>0</v>
      </c>
      <c r="AF50" s="343">
        <f>'SCH B2 &amp; B3 (prior yr)'!J50</f>
        <v>0</v>
      </c>
      <c r="AG50" s="344">
        <f t="shared" si="14"/>
        <v>0</v>
      </c>
      <c r="AH50" s="309" t="str">
        <f t="shared" si="15"/>
        <v/>
      </c>
      <c r="AI50" s="343">
        <f>'SCH B2 &amp; B3'!K50</f>
        <v>0</v>
      </c>
      <c r="AJ50" s="343">
        <f>'SCH B2 &amp; B3 (prior yr)'!K50</f>
        <v>0</v>
      </c>
      <c r="AK50" s="344">
        <f t="shared" si="16"/>
        <v>0</v>
      </c>
      <c r="AL50" s="309" t="str">
        <f t="shared" si="17"/>
        <v/>
      </c>
      <c r="AM50" s="343">
        <f>'SCH B2 &amp; B3'!L50</f>
        <v>0</v>
      </c>
      <c r="AN50" s="343">
        <f>'SCH B2 &amp; B3 (prior yr)'!L50</f>
        <v>0</v>
      </c>
      <c r="AO50" s="344">
        <f t="shared" si="18"/>
        <v>0</v>
      </c>
      <c r="AP50" s="309" t="str">
        <f t="shared" si="19"/>
        <v/>
      </c>
      <c r="AQ50" s="343">
        <f>'SCH B2 &amp; B3'!M50</f>
        <v>0</v>
      </c>
      <c r="AR50" s="343">
        <f>'SCH B2 &amp; B3 (prior yr)'!M50</f>
        <v>0</v>
      </c>
      <c r="AS50" s="344">
        <f t="shared" si="20"/>
        <v>0</v>
      </c>
      <c r="AT50" s="309" t="str">
        <f t="shared" si="21"/>
        <v/>
      </c>
      <c r="AU50" s="343">
        <f>'SCH B2 &amp; B3'!N50</f>
        <v>0</v>
      </c>
      <c r="AV50" s="343">
        <f>'SCH B2 &amp; B3 (prior yr)'!N50</f>
        <v>0</v>
      </c>
      <c r="AW50" s="344">
        <f t="shared" si="22"/>
        <v>0</v>
      </c>
      <c r="AX50" s="309" t="str">
        <f t="shared" si="23"/>
        <v/>
      </c>
      <c r="AY50" s="343">
        <f>'SCH B2 &amp; B3'!O50</f>
        <v>0</v>
      </c>
      <c r="AZ50" s="343">
        <f>'SCH B2 &amp; B3 (prior yr)'!O50</f>
        <v>0</v>
      </c>
      <c r="BA50" s="344">
        <f t="shared" si="24"/>
        <v>0</v>
      </c>
      <c r="BB50" s="309" t="str">
        <f t="shared" si="25"/>
        <v/>
      </c>
      <c r="BC50" s="345">
        <f t="shared" si="26"/>
        <v>0</v>
      </c>
      <c r="BD50" s="345">
        <f t="shared" si="41"/>
        <v>0</v>
      </c>
      <c r="BE50" s="345">
        <f t="shared" si="42"/>
        <v>0</v>
      </c>
      <c r="BF50" s="309" t="str">
        <f t="shared" si="43"/>
        <v/>
      </c>
      <c r="BG50" s="343">
        <f>'SCH B2 &amp; B3'!P50</f>
        <v>0</v>
      </c>
      <c r="BH50" s="343">
        <f>'SCH B2 &amp; B3 (prior yr)'!P50</f>
        <v>0</v>
      </c>
      <c r="BI50" s="344">
        <f t="shared" si="27"/>
        <v>0</v>
      </c>
      <c r="BJ50" s="309" t="str">
        <f t="shared" si="28"/>
        <v/>
      </c>
      <c r="BK50" s="343">
        <f>'SCH B2 &amp; B3'!Q50</f>
        <v>0</v>
      </c>
      <c r="BL50" s="343">
        <f>'SCH B2 &amp; B3 (prior yr)'!Q50</f>
        <v>0</v>
      </c>
      <c r="BM50" s="344">
        <f t="shared" si="29"/>
        <v>0</v>
      </c>
      <c r="BN50" s="309" t="str">
        <f t="shared" si="30"/>
        <v/>
      </c>
      <c r="BO50" s="343">
        <f>'SCH B2 &amp; B3'!R50</f>
        <v>0</v>
      </c>
      <c r="BP50" s="343">
        <f>'SCH B2 &amp; B3 (prior yr)'!R50</f>
        <v>0</v>
      </c>
      <c r="BQ50" s="344">
        <f t="shared" si="31"/>
        <v>0</v>
      </c>
      <c r="BR50" s="309" t="str">
        <f t="shared" si="32"/>
        <v/>
      </c>
      <c r="BS50" s="343">
        <f>'SCH B2 &amp; B3'!S50</f>
        <v>0</v>
      </c>
      <c r="BT50" s="343">
        <f>'SCH B2 &amp; B3 (prior yr)'!S50</f>
        <v>0</v>
      </c>
      <c r="BU50" s="344">
        <f t="shared" si="33"/>
        <v>0</v>
      </c>
      <c r="BV50" s="309" t="str">
        <f t="shared" si="34"/>
        <v/>
      </c>
      <c r="BW50" s="343">
        <f>'SCH B2 &amp; B3'!T50</f>
        <v>0</v>
      </c>
      <c r="BX50" s="343">
        <f>'SCH B2 &amp; B3 (prior yr)'!T50</f>
        <v>0</v>
      </c>
      <c r="BY50" s="344">
        <f t="shared" si="35"/>
        <v>0</v>
      </c>
      <c r="BZ50" s="309" t="str">
        <f t="shared" si="36"/>
        <v/>
      </c>
      <c r="CA50" s="420">
        <f t="shared" si="37"/>
        <v>0</v>
      </c>
      <c r="CB50" s="420">
        <f t="shared" si="38"/>
        <v>0</v>
      </c>
      <c r="CC50" s="421">
        <f t="shared" si="39"/>
        <v>0</v>
      </c>
      <c r="CD50" s="422" t="str">
        <f t="shared" si="40"/>
        <v/>
      </c>
    </row>
    <row r="51" spans="1:82" ht="20.100000000000001" customHeight="1" x14ac:dyDescent="0.2">
      <c r="A51" s="66">
        <v>40</v>
      </c>
      <c r="B51" s="256" t="s">
        <v>394</v>
      </c>
      <c r="C51" s="343">
        <f>'SCH B2 &amp; B3'!C51</f>
        <v>0</v>
      </c>
      <c r="D51" s="343">
        <f>'SCH B2 &amp; B3 (prior yr)'!C51</f>
        <v>0</v>
      </c>
      <c r="E51" s="344">
        <f t="shared" si="0"/>
        <v>0</v>
      </c>
      <c r="F51" s="309" t="str">
        <f t="shared" si="1"/>
        <v/>
      </c>
      <c r="G51" s="343">
        <f>'SCH B2 &amp; B3'!D51</f>
        <v>0</v>
      </c>
      <c r="H51" s="343">
        <f>'SCH B2 &amp; B3 (prior yr)'!D51</f>
        <v>0</v>
      </c>
      <c r="I51" s="344">
        <f t="shared" si="2"/>
        <v>0</v>
      </c>
      <c r="J51" s="309" t="str">
        <f t="shared" si="3"/>
        <v/>
      </c>
      <c r="K51" s="343">
        <f>'SCH B2 &amp; B3'!E51</f>
        <v>0</v>
      </c>
      <c r="L51" s="343">
        <f>'SCH B2 &amp; B3 (prior yr)'!E51</f>
        <v>0</v>
      </c>
      <c r="M51" s="344">
        <f t="shared" si="4"/>
        <v>0</v>
      </c>
      <c r="N51" s="309" t="str">
        <f t="shared" si="5"/>
        <v/>
      </c>
      <c r="O51" s="343">
        <f>'SCH B2 &amp; B3'!F51</f>
        <v>0</v>
      </c>
      <c r="P51" s="343">
        <f>'SCH B2 &amp; B3 (prior yr)'!F51</f>
        <v>0</v>
      </c>
      <c r="Q51" s="344">
        <f t="shared" si="6"/>
        <v>0</v>
      </c>
      <c r="R51" s="309" t="str">
        <f t="shared" si="7"/>
        <v/>
      </c>
      <c r="S51" s="343">
        <f>'SCH B2 &amp; B3'!G51</f>
        <v>0</v>
      </c>
      <c r="T51" s="343">
        <f>'SCH B2 &amp; B3 (prior yr)'!G51</f>
        <v>0</v>
      </c>
      <c r="U51" s="344">
        <f t="shared" si="8"/>
        <v>0</v>
      </c>
      <c r="V51" s="309" t="str">
        <f t="shared" si="9"/>
        <v/>
      </c>
      <c r="W51" s="343">
        <f>'SCH B2 &amp; B3'!H51</f>
        <v>0</v>
      </c>
      <c r="X51" s="343">
        <f>'SCH B2 &amp; B3 (prior yr)'!H51</f>
        <v>0</v>
      </c>
      <c r="Y51" s="344">
        <f t="shared" si="10"/>
        <v>0</v>
      </c>
      <c r="Z51" s="309" t="str">
        <f t="shared" si="11"/>
        <v/>
      </c>
      <c r="AA51" s="343">
        <f>'SCH B2 &amp; B3'!I51</f>
        <v>0</v>
      </c>
      <c r="AB51" s="343">
        <f>'SCH B2 &amp; B3 (prior yr)'!I51</f>
        <v>0</v>
      </c>
      <c r="AC51" s="344">
        <f t="shared" si="12"/>
        <v>0</v>
      </c>
      <c r="AD51" s="309" t="str">
        <f t="shared" si="13"/>
        <v/>
      </c>
      <c r="AE51" s="343">
        <f>'SCH B2 &amp; B3'!J51</f>
        <v>0</v>
      </c>
      <c r="AF51" s="343">
        <f>'SCH B2 &amp; B3 (prior yr)'!J51</f>
        <v>0</v>
      </c>
      <c r="AG51" s="344">
        <f t="shared" si="14"/>
        <v>0</v>
      </c>
      <c r="AH51" s="309" t="str">
        <f t="shared" si="15"/>
        <v/>
      </c>
      <c r="AI51" s="343">
        <f>'SCH B2 &amp; B3'!K51</f>
        <v>0</v>
      </c>
      <c r="AJ51" s="343">
        <f>'SCH B2 &amp; B3 (prior yr)'!K51</f>
        <v>0</v>
      </c>
      <c r="AK51" s="344">
        <f t="shared" si="16"/>
        <v>0</v>
      </c>
      <c r="AL51" s="309" t="str">
        <f t="shared" si="17"/>
        <v/>
      </c>
      <c r="AM51" s="343">
        <f>'SCH B2 &amp; B3'!L51</f>
        <v>0</v>
      </c>
      <c r="AN51" s="343">
        <f>'SCH B2 &amp; B3 (prior yr)'!L51</f>
        <v>0</v>
      </c>
      <c r="AO51" s="344">
        <f t="shared" si="18"/>
        <v>0</v>
      </c>
      <c r="AP51" s="309" t="str">
        <f t="shared" si="19"/>
        <v/>
      </c>
      <c r="AQ51" s="343">
        <f>'SCH B2 &amp; B3'!M51</f>
        <v>0</v>
      </c>
      <c r="AR51" s="343">
        <f>'SCH B2 &amp; B3 (prior yr)'!M51</f>
        <v>0</v>
      </c>
      <c r="AS51" s="344">
        <f t="shared" si="20"/>
        <v>0</v>
      </c>
      <c r="AT51" s="309" t="str">
        <f t="shared" si="21"/>
        <v/>
      </c>
      <c r="AU51" s="343">
        <f>'SCH B2 &amp; B3'!N51</f>
        <v>0</v>
      </c>
      <c r="AV51" s="343">
        <f>'SCH B2 &amp; B3 (prior yr)'!N51</f>
        <v>0</v>
      </c>
      <c r="AW51" s="344">
        <f t="shared" si="22"/>
        <v>0</v>
      </c>
      <c r="AX51" s="309" t="str">
        <f t="shared" si="23"/>
        <v/>
      </c>
      <c r="AY51" s="343">
        <f>'SCH B2 &amp; B3'!O51</f>
        <v>0</v>
      </c>
      <c r="AZ51" s="343">
        <f>'SCH B2 &amp; B3 (prior yr)'!O51</f>
        <v>0</v>
      </c>
      <c r="BA51" s="344">
        <f t="shared" si="24"/>
        <v>0</v>
      </c>
      <c r="BB51" s="309" t="str">
        <f t="shared" si="25"/>
        <v/>
      </c>
      <c r="BC51" s="345">
        <f t="shared" si="26"/>
        <v>0</v>
      </c>
      <c r="BD51" s="345">
        <f t="shared" si="41"/>
        <v>0</v>
      </c>
      <c r="BE51" s="345">
        <f t="shared" si="42"/>
        <v>0</v>
      </c>
      <c r="BF51" s="309" t="str">
        <f t="shared" si="43"/>
        <v/>
      </c>
      <c r="BG51" s="343">
        <f>'SCH B2 &amp; B3'!P51</f>
        <v>0</v>
      </c>
      <c r="BH51" s="343">
        <f>'SCH B2 &amp; B3 (prior yr)'!P51</f>
        <v>0</v>
      </c>
      <c r="BI51" s="344">
        <f t="shared" si="27"/>
        <v>0</v>
      </c>
      <c r="BJ51" s="309" t="str">
        <f t="shared" si="28"/>
        <v/>
      </c>
      <c r="BK51" s="343">
        <f>'SCH B2 &amp; B3'!Q51</f>
        <v>0</v>
      </c>
      <c r="BL51" s="343">
        <f>'SCH B2 &amp; B3 (prior yr)'!Q51</f>
        <v>0</v>
      </c>
      <c r="BM51" s="344">
        <f t="shared" si="29"/>
        <v>0</v>
      </c>
      <c r="BN51" s="309" t="str">
        <f t="shared" si="30"/>
        <v/>
      </c>
      <c r="BO51" s="343">
        <f>'SCH B2 &amp; B3'!R51</f>
        <v>0</v>
      </c>
      <c r="BP51" s="343">
        <f>'SCH B2 &amp; B3 (prior yr)'!R51</f>
        <v>0</v>
      </c>
      <c r="BQ51" s="344">
        <f t="shared" si="31"/>
        <v>0</v>
      </c>
      <c r="BR51" s="309" t="str">
        <f t="shared" si="32"/>
        <v/>
      </c>
      <c r="BS51" s="343">
        <f>'SCH B2 &amp; B3'!S51</f>
        <v>0</v>
      </c>
      <c r="BT51" s="343">
        <f>'SCH B2 &amp; B3 (prior yr)'!S51</f>
        <v>0</v>
      </c>
      <c r="BU51" s="344">
        <f t="shared" si="33"/>
        <v>0</v>
      </c>
      <c r="BV51" s="309" t="str">
        <f t="shared" si="34"/>
        <v/>
      </c>
      <c r="BW51" s="343">
        <f>'SCH B2 &amp; B3'!T51</f>
        <v>0</v>
      </c>
      <c r="BX51" s="343">
        <f>'SCH B2 &amp; B3 (prior yr)'!T51</f>
        <v>0</v>
      </c>
      <c r="BY51" s="344">
        <f t="shared" si="35"/>
        <v>0</v>
      </c>
      <c r="BZ51" s="309" t="str">
        <f t="shared" si="36"/>
        <v/>
      </c>
      <c r="CA51" s="311">
        <f t="shared" si="37"/>
        <v>0</v>
      </c>
      <c r="CB51" s="311">
        <f t="shared" si="38"/>
        <v>0</v>
      </c>
      <c r="CC51" s="344">
        <f t="shared" si="39"/>
        <v>0</v>
      </c>
      <c r="CD51" s="309" t="str">
        <f t="shared" si="40"/>
        <v/>
      </c>
    </row>
    <row r="52" spans="1:82" ht="20.100000000000001" customHeight="1" x14ac:dyDescent="0.2">
      <c r="A52" s="66">
        <v>41</v>
      </c>
      <c r="B52" s="391" t="s">
        <v>400</v>
      </c>
      <c r="C52" s="343">
        <f>'SCH B2 &amp; B3'!C52</f>
        <v>0</v>
      </c>
      <c r="D52" s="343">
        <f>'SCH B2 &amp; B3 (prior yr)'!C52</f>
        <v>0</v>
      </c>
      <c r="E52" s="344">
        <f t="shared" si="0"/>
        <v>0</v>
      </c>
      <c r="F52" s="309" t="str">
        <f t="shared" si="1"/>
        <v/>
      </c>
      <c r="G52" s="343">
        <f>'SCH B2 &amp; B3'!D52</f>
        <v>0</v>
      </c>
      <c r="H52" s="343">
        <f>'SCH B2 &amp; B3 (prior yr)'!D52</f>
        <v>0</v>
      </c>
      <c r="I52" s="344">
        <f t="shared" si="2"/>
        <v>0</v>
      </c>
      <c r="J52" s="309" t="str">
        <f t="shared" si="3"/>
        <v/>
      </c>
      <c r="K52" s="343">
        <f>'SCH B2 &amp; B3'!E52</f>
        <v>0</v>
      </c>
      <c r="L52" s="343">
        <f>'SCH B2 &amp; B3 (prior yr)'!E52</f>
        <v>0</v>
      </c>
      <c r="M52" s="344">
        <f t="shared" si="4"/>
        <v>0</v>
      </c>
      <c r="N52" s="309" t="str">
        <f t="shared" si="5"/>
        <v/>
      </c>
      <c r="O52" s="343">
        <f>'SCH B2 &amp; B3'!F52</f>
        <v>0</v>
      </c>
      <c r="P52" s="343">
        <f>'SCH B2 &amp; B3 (prior yr)'!F52</f>
        <v>0</v>
      </c>
      <c r="Q52" s="344">
        <f t="shared" si="6"/>
        <v>0</v>
      </c>
      <c r="R52" s="309" t="str">
        <f t="shared" si="7"/>
        <v/>
      </c>
      <c r="S52" s="343">
        <f>'SCH B2 &amp; B3'!G52</f>
        <v>0</v>
      </c>
      <c r="T52" s="343">
        <f>'SCH B2 &amp; B3 (prior yr)'!G52</f>
        <v>0</v>
      </c>
      <c r="U52" s="344">
        <f t="shared" si="8"/>
        <v>0</v>
      </c>
      <c r="V52" s="309" t="str">
        <f t="shared" si="9"/>
        <v/>
      </c>
      <c r="W52" s="343">
        <f>'SCH B2 &amp; B3'!H52</f>
        <v>0</v>
      </c>
      <c r="X52" s="343">
        <f>'SCH B2 &amp; B3 (prior yr)'!H52</f>
        <v>0</v>
      </c>
      <c r="Y52" s="344">
        <f t="shared" si="10"/>
        <v>0</v>
      </c>
      <c r="Z52" s="309" t="str">
        <f t="shared" si="11"/>
        <v/>
      </c>
      <c r="AA52" s="343">
        <f>'SCH B2 &amp; B3'!I52</f>
        <v>0</v>
      </c>
      <c r="AB52" s="343">
        <f>'SCH B2 &amp; B3 (prior yr)'!I52</f>
        <v>0</v>
      </c>
      <c r="AC52" s="344">
        <f t="shared" si="12"/>
        <v>0</v>
      </c>
      <c r="AD52" s="309" t="str">
        <f t="shared" si="13"/>
        <v/>
      </c>
      <c r="AE52" s="343">
        <f>'SCH B2 &amp; B3'!J52</f>
        <v>0</v>
      </c>
      <c r="AF52" s="343">
        <f>'SCH B2 &amp; B3 (prior yr)'!J52</f>
        <v>0</v>
      </c>
      <c r="AG52" s="344">
        <f t="shared" si="14"/>
        <v>0</v>
      </c>
      <c r="AH52" s="309" t="str">
        <f t="shared" si="15"/>
        <v/>
      </c>
      <c r="AI52" s="343">
        <f>'SCH B2 &amp; B3'!K52</f>
        <v>0</v>
      </c>
      <c r="AJ52" s="343">
        <f>'SCH B2 &amp; B3 (prior yr)'!K52</f>
        <v>0</v>
      </c>
      <c r="AK52" s="344">
        <f t="shared" si="16"/>
        <v>0</v>
      </c>
      <c r="AL52" s="309" t="str">
        <f t="shared" si="17"/>
        <v/>
      </c>
      <c r="AM52" s="343">
        <f>'SCH B2 &amp; B3'!L52</f>
        <v>0</v>
      </c>
      <c r="AN52" s="343">
        <f>'SCH B2 &amp; B3 (prior yr)'!L52</f>
        <v>0</v>
      </c>
      <c r="AO52" s="344">
        <f t="shared" si="18"/>
        <v>0</v>
      </c>
      <c r="AP52" s="309" t="str">
        <f t="shared" si="19"/>
        <v/>
      </c>
      <c r="AQ52" s="343">
        <f>'SCH B2 &amp; B3'!M52</f>
        <v>0</v>
      </c>
      <c r="AR52" s="343">
        <f>'SCH B2 &amp; B3 (prior yr)'!M52</f>
        <v>0</v>
      </c>
      <c r="AS52" s="344">
        <f t="shared" si="20"/>
        <v>0</v>
      </c>
      <c r="AT52" s="309" t="str">
        <f t="shared" si="21"/>
        <v/>
      </c>
      <c r="AU52" s="343">
        <f>'SCH B2 &amp; B3'!N52</f>
        <v>0</v>
      </c>
      <c r="AV52" s="343">
        <f>'SCH B2 &amp; B3 (prior yr)'!N52</f>
        <v>0</v>
      </c>
      <c r="AW52" s="344">
        <f t="shared" si="22"/>
        <v>0</v>
      </c>
      <c r="AX52" s="309" t="str">
        <f t="shared" si="23"/>
        <v/>
      </c>
      <c r="AY52" s="343">
        <f>'SCH B2 &amp; B3'!O52</f>
        <v>0</v>
      </c>
      <c r="AZ52" s="343">
        <f>'SCH B2 &amp; B3 (prior yr)'!O52</f>
        <v>0</v>
      </c>
      <c r="BA52" s="344">
        <f t="shared" si="24"/>
        <v>0</v>
      </c>
      <c r="BB52" s="309" t="str">
        <f t="shared" si="25"/>
        <v/>
      </c>
      <c r="BC52" s="345">
        <f t="shared" si="26"/>
        <v>0</v>
      </c>
      <c r="BD52" s="345">
        <f t="shared" si="41"/>
        <v>0</v>
      </c>
      <c r="BE52" s="345">
        <f t="shared" si="42"/>
        <v>0</v>
      </c>
      <c r="BF52" s="309" t="str">
        <f t="shared" si="43"/>
        <v/>
      </c>
      <c r="BG52" s="343">
        <f>'SCH B2 &amp; B3'!P52</f>
        <v>0</v>
      </c>
      <c r="BH52" s="343">
        <f>'SCH B2 &amp; B3 (prior yr)'!P52</f>
        <v>0</v>
      </c>
      <c r="BI52" s="344">
        <f t="shared" si="27"/>
        <v>0</v>
      </c>
      <c r="BJ52" s="309" t="str">
        <f t="shared" si="28"/>
        <v/>
      </c>
      <c r="BK52" s="343">
        <f>'SCH B2 &amp; B3'!Q52</f>
        <v>0</v>
      </c>
      <c r="BL52" s="343">
        <f>'SCH B2 &amp; B3 (prior yr)'!Q52</f>
        <v>0</v>
      </c>
      <c r="BM52" s="344">
        <f t="shared" si="29"/>
        <v>0</v>
      </c>
      <c r="BN52" s="309" t="str">
        <f t="shared" si="30"/>
        <v/>
      </c>
      <c r="BO52" s="343">
        <f>'SCH B2 &amp; B3'!R52</f>
        <v>0</v>
      </c>
      <c r="BP52" s="343">
        <f>'SCH B2 &amp; B3 (prior yr)'!R52</f>
        <v>0</v>
      </c>
      <c r="BQ52" s="344">
        <f t="shared" si="31"/>
        <v>0</v>
      </c>
      <c r="BR52" s="309" t="str">
        <f t="shared" si="32"/>
        <v/>
      </c>
      <c r="BS52" s="343">
        <f>'SCH B2 &amp; B3'!S52</f>
        <v>0</v>
      </c>
      <c r="BT52" s="343">
        <f>'SCH B2 &amp; B3 (prior yr)'!S52</f>
        <v>0</v>
      </c>
      <c r="BU52" s="344">
        <f t="shared" si="33"/>
        <v>0</v>
      </c>
      <c r="BV52" s="309" t="str">
        <f t="shared" si="34"/>
        <v/>
      </c>
      <c r="BW52" s="343">
        <f>'SCH B2 &amp; B3'!T52</f>
        <v>0</v>
      </c>
      <c r="BX52" s="343">
        <f>'SCH B2 &amp; B3 (prior yr)'!T52</f>
        <v>0</v>
      </c>
      <c r="BY52" s="344">
        <f t="shared" si="35"/>
        <v>0</v>
      </c>
      <c r="BZ52" s="309" t="str">
        <f t="shared" si="36"/>
        <v/>
      </c>
      <c r="CA52" s="311">
        <f t="shared" si="37"/>
        <v>0</v>
      </c>
      <c r="CB52" s="311">
        <f t="shared" si="38"/>
        <v>0</v>
      </c>
      <c r="CC52" s="344">
        <f t="shared" si="39"/>
        <v>0</v>
      </c>
      <c r="CD52" s="309" t="str">
        <f t="shared" si="40"/>
        <v/>
      </c>
    </row>
    <row r="53" spans="1:82" ht="20.100000000000001" customHeight="1" x14ac:dyDescent="0.2">
      <c r="A53" s="66">
        <v>42</v>
      </c>
      <c r="B53" s="251" t="s">
        <v>239</v>
      </c>
      <c r="C53" s="343">
        <f>'SCH B2 &amp; B3'!C53</f>
        <v>0</v>
      </c>
      <c r="D53" s="343">
        <f>'SCH B2 &amp; B3 (prior yr)'!C53</f>
        <v>0</v>
      </c>
      <c r="E53" s="344">
        <f t="shared" si="0"/>
        <v>0</v>
      </c>
      <c r="F53" s="309" t="str">
        <f t="shared" si="1"/>
        <v/>
      </c>
      <c r="G53" s="343">
        <f>'SCH B2 &amp; B3'!D53</f>
        <v>0</v>
      </c>
      <c r="H53" s="343">
        <f>'SCH B2 &amp; B3 (prior yr)'!D53</f>
        <v>0</v>
      </c>
      <c r="I53" s="344">
        <f t="shared" si="2"/>
        <v>0</v>
      </c>
      <c r="J53" s="309" t="str">
        <f t="shared" si="3"/>
        <v/>
      </c>
      <c r="K53" s="343">
        <f>'SCH B2 &amp; B3'!E53</f>
        <v>0</v>
      </c>
      <c r="L53" s="343">
        <f>'SCH B2 &amp; B3 (prior yr)'!E53</f>
        <v>0</v>
      </c>
      <c r="M53" s="344">
        <f t="shared" si="4"/>
        <v>0</v>
      </c>
      <c r="N53" s="309" t="str">
        <f t="shared" si="5"/>
        <v/>
      </c>
      <c r="O53" s="343">
        <f>'SCH B2 &amp; B3'!F53</f>
        <v>0</v>
      </c>
      <c r="P53" s="343">
        <f>'SCH B2 &amp; B3 (prior yr)'!F53</f>
        <v>0</v>
      </c>
      <c r="Q53" s="344">
        <f t="shared" si="6"/>
        <v>0</v>
      </c>
      <c r="R53" s="309" t="str">
        <f t="shared" si="7"/>
        <v/>
      </c>
      <c r="S53" s="343">
        <f>'SCH B2 &amp; B3'!G53</f>
        <v>0</v>
      </c>
      <c r="T53" s="343">
        <f>'SCH B2 &amp; B3 (prior yr)'!G53</f>
        <v>0</v>
      </c>
      <c r="U53" s="344">
        <f t="shared" si="8"/>
        <v>0</v>
      </c>
      <c r="V53" s="309" t="str">
        <f t="shared" si="9"/>
        <v/>
      </c>
      <c r="W53" s="343">
        <f>'SCH B2 &amp; B3'!H53</f>
        <v>0</v>
      </c>
      <c r="X53" s="343">
        <f>'SCH B2 &amp; B3 (prior yr)'!H53</f>
        <v>0</v>
      </c>
      <c r="Y53" s="344">
        <f t="shared" si="10"/>
        <v>0</v>
      </c>
      <c r="Z53" s="309" t="str">
        <f t="shared" si="11"/>
        <v/>
      </c>
      <c r="AA53" s="343">
        <f>'SCH B2 &amp; B3'!I53</f>
        <v>0</v>
      </c>
      <c r="AB53" s="343">
        <f>'SCH B2 &amp; B3 (prior yr)'!I53</f>
        <v>0</v>
      </c>
      <c r="AC53" s="344">
        <f t="shared" si="12"/>
        <v>0</v>
      </c>
      <c r="AD53" s="309" t="str">
        <f t="shared" si="13"/>
        <v/>
      </c>
      <c r="AE53" s="343">
        <f>'SCH B2 &amp; B3'!J53</f>
        <v>0</v>
      </c>
      <c r="AF53" s="343">
        <f>'SCH B2 &amp; B3 (prior yr)'!J53</f>
        <v>0</v>
      </c>
      <c r="AG53" s="344">
        <f t="shared" si="14"/>
        <v>0</v>
      </c>
      <c r="AH53" s="309" t="str">
        <f t="shared" si="15"/>
        <v/>
      </c>
      <c r="AI53" s="343">
        <f>'SCH B2 &amp; B3'!K53</f>
        <v>0</v>
      </c>
      <c r="AJ53" s="343">
        <f>'SCH B2 &amp; B3 (prior yr)'!K53</f>
        <v>0</v>
      </c>
      <c r="AK53" s="344">
        <f t="shared" si="16"/>
        <v>0</v>
      </c>
      <c r="AL53" s="309" t="str">
        <f t="shared" si="17"/>
        <v/>
      </c>
      <c r="AM53" s="343">
        <f>'SCH B2 &amp; B3'!L53</f>
        <v>0</v>
      </c>
      <c r="AN53" s="343">
        <f>'SCH B2 &amp; B3 (prior yr)'!L53</f>
        <v>0</v>
      </c>
      <c r="AO53" s="344">
        <f t="shared" si="18"/>
        <v>0</v>
      </c>
      <c r="AP53" s="309" t="str">
        <f t="shared" si="19"/>
        <v/>
      </c>
      <c r="AQ53" s="343">
        <f>'SCH B2 &amp; B3'!M53</f>
        <v>0</v>
      </c>
      <c r="AR53" s="343">
        <f>'SCH B2 &amp; B3 (prior yr)'!M53</f>
        <v>0</v>
      </c>
      <c r="AS53" s="344">
        <f t="shared" si="20"/>
        <v>0</v>
      </c>
      <c r="AT53" s="309" t="str">
        <f t="shared" si="21"/>
        <v/>
      </c>
      <c r="AU53" s="343">
        <f>'SCH B2 &amp; B3'!N53</f>
        <v>0</v>
      </c>
      <c r="AV53" s="343">
        <f>'SCH B2 &amp; B3 (prior yr)'!N53</f>
        <v>0</v>
      </c>
      <c r="AW53" s="344">
        <f t="shared" si="22"/>
        <v>0</v>
      </c>
      <c r="AX53" s="309" t="str">
        <f t="shared" si="23"/>
        <v/>
      </c>
      <c r="AY53" s="343">
        <f>'SCH B2 &amp; B3'!O53</f>
        <v>0</v>
      </c>
      <c r="AZ53" s="343">
        <f>'SCH B2 &amp; B3 (prior yr)'!O53</f>
        <v>0</v>
      </c>
      <c r="BA53" s="344">
        <f t="shared" si="24"/>
        <v>0</v>
      </c>
      <c r="BB53" s="309" t="str">
        <f t="shared" si="25"/>
        <v/>
      </c>
      <c r="BC53" s="345">
        <f t="shared" si="26"/>
        <v>0</v>
      </c>
      <c r="BD53" s="345">
        <f t="shared" si="41"/>
        <v>0</v>
      </c>
      <c r="BE53" s="345">
        <f t="shared" si="42"/>
        <v>0</v>
      </c>
      <c r="BF53" s="309" t="str">
        <f t="shared" si="43"/>
        <v/>
      </c>
      <c r="BG53" s="343">
        <f>'SCH B2 &amp; B3'!P53</f>
        <v>0</v>
      </c>
      <c r="BH53" s="343">
        <f>'SCH B2 &amp; B3 (prior yr)'!P53</f>
        <v>0</v>
      </c>
      <c r="BI53" s="344">
        <f t="shared" si="27"/>
        <v>0</v>
      </c>
      <c r="BJ53" s="309" t="str">
        <f t="shared" si="28"/>
        <v/>
      </c>
      <c r="BK53" s="343">
        <f>'SCH B2 &amp; B3'!Q53</f>
        <v>0</v>
      </c>
      <c r="BL53" s="343">
        <f>'SCH B2 &amp; B3 (prior yr)'!Q53</f>
        <v>0</v>
      </c>
      <c r="BM53" s="344">
        <f t="shared" si="29"/>
        <v>0</v>
      </c>
      <c r="BN53" s="309" t="str">
        <f t="shared" si="30"/>
        <v/>
      </c>
      <c r="BO53" s="343">
        <f>'SCH B2 &amp; B3'!R53</f>
        <v>0</v>
      </c>
      <c r="BP53" s="343">
        <f>'SCH B2 &amp; B3 (prior yr)'!R53</f>
        <v>0</v>
      </c>
      <c r="BQ53" s="344">
        <f t="shared" si="31"/>
        <v>0</v>
      </c>
      <c r="BR53" s="309" t="str">
        <f t="shared" si="32"/>
        <v/>
      </c>
      <c r="BS53" s="343">
        <f>'SCH B2 &amp; B3'!S53</f>
        <v>0</v>
      </c>
      <c r="BT53" s="343">
        <f>'SCH B2 &amp; B3 (prior yr)'!S53</f>
        <v>0</v>
      </c>
      <c r="BU53" s="344">
        <f t="shared" si="33"/>
        <v>0</v>
      </c>
      <c r="BV53" s="309" t="str">
        <f t="shared" si="34"/>
        <v/>
      </c>
      <c r="BW53" s="343">
        <f>'SCH B2 &amp; B3'!T53</f>
        <v>0</v>
      </c>
      <c r="BX53" s="343">
        <f>'SCH B2 &amp; B3 (prior yr)'!T53</f>
        <v>0</v>
      </c>
      <c r="BY53" s="344">
        <f t="shared" si="35"/>
        <v>0</v>
      </c>
      <c r="BZ53" s="309" t="str">
        <f t="shared" si="36"/>
        <v/>
      </c>
      <c r="CA53" s="311">
        <f t="shared" si="37"/>
        <v>0</v>
      </c>
      <c r="CB53" s="311">
        <f t="shared" si="38"/>
        <v>0</v>
      </c>
      <c r="CC53" s="344">
        <f t="shared" si="39"/>
        <v>0</v>
      </c>
      <c r="CD53" s="309" t="str">
        <f t="shared" si="40"/>
        <v/>
      </c>
    </row>
    <row r="54" spans="1:82" ht="20.100000000000001" customHeight="1" x14ac:dyDescent="0.2">
      <c r="A54" s="66">
        <v>43</v>
      </c>
      <c r="B54" s="63" t="s">
        <v>242</v>
      </c>
      <c r="C54" s="343">
        <f>'SCH B2 &amp; B3'!C54</f>
        <v>0</v>
      </c>
      <c r="D54" s="343">
        <f>'SCH B2 &amp; B3 (prior yr)'!C54</f>
        <v>0</v>
      </c>
      <c r="E54" s="344">
        <f t="shared" si="0"/>
        <v>0</v>
      </c>
      <c r="F54" s="309" t="str">
        <f t="shared" si="1"/>
        <v/>
      </c>
      <c r="G54" s="343">
        <f>'SCH B2 &amp; B3'!D54</f>
        <v>0</v>
      </c>
      <c r="H54" s="343">
        <f>'SCH B2 &amp; B3 (prior yr)'!D54</f>
        <v>0</v>
      </c>
      <c r="I54" s="344">
        <f t="shared" si="2"/>
        <v>0</v>
      </c>
      <c r="J54" s="309" t="str">
        <f t="shared" si="3"/>
        <v/>
      </c>
      <c r="K54" s="343">
        <f>'SCH B2 &amp; B3'!E54</f>
        <v>0</v>
      </c>
      <c r="L54" s="343">
        <f>'SCH B2 &amp; B3 (prior yr)'!E54</f>
        <v>0</v>
      </c>
      <c r="M54" s="344">
        <f t="shared" si="4"/>
        <v>0</v>
      </c>
      <c r="N54" s="309" t="str">
        <f t="shared" si="5"/>
        <v/>
      </c>
      <c r="O54" s="343">
        <f>'SCH B2 &amp; B3'!F54</f>
        <v>0</v>
      </c>
      <c r="P54" s="343">
        <f>'SCH B2 &amp; B3 (prior yr)'!F54</f>
        <v>0</v>
      </c>
      <c r="Q54" s="344">
        <f t="shared" si="6"/>
        <v>0</v>
      </c>
      <c r="R54" s="309" t="str">
        <f t="shared" si="7"/>
        <v/>
      </c>
      <c r="S54" s="343">
        <f>'SCH B2 &amp; B3'!G54</f>
        <v>0</v>
      </c>
      <c r="T54" s="343">
        <f>'SCH B2 &amp; B3 (prior yr)'!G54</f>
        <v>0</v>
      </c>
      <c r="U54" s="344">
        <f t="shared" si="8"/>
        <v>0</v>
      </c>
      <c r="V54" s="309" t="str">
        <f t="shared" si="9"/>
        <v/>
      </c>
      <c r="W54" s="343">
        <f>'SCH B2 &amp; B3'!H54</f>
        <v>0</v>
      </c>
      <c r="X54" s="343">
        <f>'SCH B2 &amp; B3 (prior yr)'!H54</f>
        <v>0</v>
      </c>
      <c r="Y54" s="344">
        <f t="shared" si="10"/>
        <v>0</v>
      </c>
      <c r="Z54" s="309" t="str">
        <f t="shared" si="11"/>
        <v/>
      </c>
      <c r="AA54" s="343">
        <f>'SCH B2 &amp; B3'!I54</f>
        <v>0</v>
      </c>
      <c r="AB54" s="343">
        <f>'SCH B2 &amp; B3 (prior yr)'!I54</f>
        <v>0</v>
      </c>
      <c r="AC54" s="344">
        <f t="shared" si="12"/>
        <v>0</v>
      </c>
      <c r="AD54" s="309" t="str">
        <f t="shared" si="13"/>
        <v/>
      </c>
      <c r="AE54" s="343">
        <f>'SCH B2 &amp; B3'!J54</f>
        <v>0</v>
      </c>
      <c r="AF54" s="343">
        <f>'SCH B2 &amp; B3 (prior yr)'!J54</f>
        <v>0</v>
      </c>
      <c r="AG54" s="344">
        <f t="shared" si="14"/>
        <v>0</v>
      </c>
      <c r="AH54" s="309" t="str">
        <f t="shared" si="15"/>
        <v/>
      </c>
      <c r="AI54" s="343">
        <f>'SCH B2 &amp; B3'!K54</f>
        <v>0</v>
      </c>
      <c r="AJ54" s="343">
        <f>'SCH B2 &amp; B3 (prior yr)'!K54</f>
        <v>0</v>
      </c>
      <c r="AK54" s="344">
        <f t="shared" si="16"/>
        <v>0</v>
      </c>
      <c r="AL54" s="309" t="str">
        <f t="shared" si="17"/>
        <v/>
      </c>
      <c r="AM54" s="343">
        <f>'SCH B2 &amp; B3'!L54</f>
        <v>0</v>
      </c>
      <c r="AN54" s="343">
        <f>'SCH B2 &amp; B3 (prior yr)'!L54</f>
        <v>0</v>
      </c>
      <c r="AO54" s="344">
        <f t="shared" si="18"/>
        <v>0</v>
      </c>
      <c r="AP54" s="309" t="str">
        <f t="shared" si="19"/>
        <v/>
      </c>
      <c r="AQ54" s="343">
        <f>'SCH B2 &amp; B3'!M54</f>
        <v>0</v>
      </c>
      <c r="AR54" s="343">
        <f>'SCH B2 &amp; B3 (prior yr)'!M54</f>
        <v>0</v>
      </c>
      <c r="AS54" s="344">
        <f t="shared" si="20"/>
        <v>0</v>
      </c>
      <c r="AT54" s="309" t="str">
        <f t="shared" si="21"/>
        <v/>
      </c>
      <c r="AU54" s="343">
        <f>'SCH B2 &amp; B3'!N54</f>
        <v>0</v>
      </c>
      <c r="AV54" s="343">
        <f>'SCH B2 &amp; B3 (prior yr)'!N54</f>
        <v>0</v>
      </c>
      <c r="AW54" s="344">
        <f t="shared" si="22"/>
        <v>0</v>
      </c>
      <c r="AX54" s="309" t="str">
        <f t="shared" si="23"/>
        <v/>
      </c>
      <c r="AY54" s="343">
        <f>'SCH B2 &amp; B3'!O54</f>
        <v>0</v>
      </c>
      <c r="AZ54" s="343">
        <f>'SCH B2 &amp; B3 (prior yr)'!O54</f>
        <v>0</v>
      </c>
      <c r="BA54" s="344">
        <f t="shared" si="24"/>
        <v>0</v>
      </c>
      <c r="BB54" s="309" t="str">
        <f t="shared" si="25"/>
        <v/>
      </c>
      <c r="BC54" s="345">
        <f t="shared" si="26"/>
        <v>0</v>
      </c>
      <c r="BD54" s="345">
        <f t="shared" si="41"/>
        <v>0</v>
      </c>
      <c r="BE54" s="345">
        <f t="shared" si="42"/>
        <v>0</v>
      </c>
      <c r="BF54" s="309" t="str">
        <f t="shared" si="43"/>
        <v/>
      </c>
      <c r="BG54" s="343">
        <f>'SCH B2 &amp; B3'!P54</f>
        <v>0</v>
      </c>
      <c r="BH54" s="343">
        <f>'SCH B2 &amp; B3 (prior yr)'!P54</f>
        <v>0</v>
      </c>
      <c r="BI54" s="344">
        <f t="shared" si="27"/>
        <v>0</v>
      </c>
      <c r="BJ54" s="309" t="str">
        <f t="shared" si="28"/>
        <v/>
      </c>
      <c r="BK54" s="343">
        <f>'SCH B2 &amp; B3'!Q54</f>
        <v>0</v>
      </c>
      <c r="BL54" s="343">
        <f>'SCH B2 &amp; B3 (prior yr)'!Q54</f>
        <v>0</v>
      </c>
      <c r="BM54" s="344">
        <f t="shared" si="29"/>
        <v>0</v>
      </c>
      <c r="BN54" s="309" t="str">
        <f t="shared" si="30"/>
        <v/>
      </c>
      <c r="BO54" s="343">
        <f>'SCH B2 &amp; B3'!R54</f>
        <v>0</v>
      </c>
      <c r="BP54" s="343">
        <f>'SCH B2 &amp; B3 (prior yr)'!R54</f>
        <v>0</v>
      </c>
      <c r="BQ54" s="344">
        <f t="shared" si="31"/>
        <v>0</v>
      </c>
      <c r="BR54" s="309" t="str">
        <f t="shared" si="32"/>
        <v/>
      </c>
      <c r="BS54" s="343">
        <f>'SCH B2 &amp; B3'!S54</f>
        <v>0</v>
      </c>
      <c r="BT54" s="343">
        <f>'SCH B2 &amp; B3 (prior yr)'!S54</f>
        <v>0</v>
      </c>
      <c r="BU54" s="344">
        <f t="shared" si="33"/>
        <v>0</v>
      </c>
      <c r="BV54" s="309" t="str">
        <f t="shared" si="34"/>
        <v/>
      </c>
      <c r="BW54" s="343">
        <f>'SCH B2 &amp; B3'!T54</f>
        <v>0</v>
      </c>
      <c r="BX54" s="343">
        <f>'SCH B2 &amp; B3 (prior yr)'!T54</f>
        <v>0</v>
      </c>
      <c r="BY54" s="344">
        <f t="shared" si="35"/>
        <v>0</v>
      </c>
      <c r="BZ54" s="309" t="str">
        <f t="shared" si="36"/>
        <v/>
      </c>
      <c r="CA54" s="311">
        <f t="shared" si="37"/>
        <v>0</v>
      </c>
      <c r="CB54" s="311">
        <f t="shared" si="38"/>
        <v>0</v>
      </c>
      <c r="CC54" s="344">
        <f t="shared" si="39"/>
        <v>0</v>
      </c>
      <c r="CD54" s="309" t="str">
        <f t="shared" si="40"/>
        <v/>
      </c>
    </row>
    <row r="55" spans="1:82" ht="20.100000000000001" customHeight="1" x14ac:dyDescent="0.2">
      <c r="A55" s="66">
        <v>44</v>
      </c>
      <c r="B55" s="256" t="s">
        <v>341</v>
      </c>
      <c r="C55" s="343">
        <f>'SCH B2 &amp; B3'!C55</f>
        <v>0</v>
      </c>
      <c r="D55" s="343">
        <f>'SCH B2 &amp; B3 (prior yr)'!C55</f>
        <v>0</v>
      </c>
      <c r="E55" s="344">
        <f t="shared" si="0"/>
        <v>0</v>
      </c>
      <c r="F55" s="309" t="str">
        <f t="shared" si="1"/>
        <v/>
      </c>
      <c r="G55" s="343">
        <f>'SCH B2 &amp; B3'!D55</f>
        <v>0</v>
      </c>
      <c r="H55" s="343">
        <f>'SCH B2 &amp; B3 (prior yr)'!D55</f>
        <v>0</v>
      </c>
      <c r="I55" s="344">
        <f t="shared" si="2"/>
        <v>0</v>
      </c>
      <c r="J55" s="309" t="str">
        <f t="shared" si="3"/>
        <v/>
      </c>
      <c r="K55" s="343">
        <f>'SCH B2 &amp; B3'!E55</f>
        <v>0</v>
      </c>
      <c r="L55" s="343">
        <f>'SCH B2 &amp; B3 (prior yr)'!E55</f>
        <v>0</v>
      </c>
      <c r="M55" s="344">
        <f t="shared" si="4"/>
        <v>0</v>
      </c>
      <c r="N55" s="309" t="str">
        <f t="shared" si="5"/>
        <v/>
      </c>
      <c r="O55" s="343">
        <f>'SCH B2 &amp; B3'!F55</f>
        <v>0</v>
      </c>
      <c r="P55" s="343">
        <f>'SCH B2 &amp; B3 (prior yr)'!F55</f>
        <v>0</v>
      </c>
      <c r="Q55" s="344">
        <f t="shared" si="6"/>
        <v>0</v>
      </c>
      <c r="R55" s="309" t="str">
        <f t="shared" si="7"/>
        <v/>
      </c>
      <c r="S55" s="343">
        <f>'SCH B2 &amp; B3'!G55</f>
        <v>0</v>
      </c>
      <c r="T55" s="343">
        <f>'SCH B2 &amp; B3 (prior yr)'!G55</f>
        <v>0</v>
      </c>
      <c r="U55" s="344">
        <f t="shared" si="8"/>
        <v>0</v>
      </c>
      <c r="V55" s="309" t="str">
        <f t="shared" si="9"/>
        <v/>
      </c>
      <c r="W55" s="343">
        <f>'SCH B2 &amp; B3'!H55</f>
        <v>0</v>
      </c>
      <c r="X55" s="343">
        <f>'SCH B2 &amp; B3 (prior yr)'!H55</f>
        <v>0</v>
      </c>
      <c r="Y55" s="344">
        <f t="shared" si="10"/>
        <v>0</v>
      </c>
      <c r="Z55" s="309" t="str">
        <f t="shared" si="11"/>
        <v/>
      </c>
      <c r="AA55" s="343">
        <f>'SCH B2 &amp; B3'!I55</f>
        <v>0</v>
      </c>
      <c r="AB55" s="343">
        <f>'SCH B2 &amp; B3 (prior yr)'!I55</f>
        <v>0</v>
      </c>
      <c r="AC55" s="344">
        <f t="shared" si="12"/>
        <v>0</v>
      </c>
      <c r="AD55" s="309" t="str">
        <f t="shared" si="13"/>
        <v/>
      </c>
      <c r="AE55" s="343">
        <f>'SCH B2 &amp; B3'!J55</f>
        <v>0</v>
      </c>
      <c r="AF55" s="343">
        <f>'SCH B2 &amp; B3 (prior yr)'!J55</f>
        <v>0</v>
      </c>
      <c r="AG55" s="344">
        <f t="shared" si="14"/>
        <v>0</v>
      </c>
      <c r="AH55" s="309" t="str">
        <f t="shared" si="15"/>
        <v/>
      </c>
      <c r="AI55" s="343">
        <f>'SCH B2 &amp; B3'!K55</f>
        <v>0</v>
      </c>
      <c r="AJ55" s="343">
        <f>'SCH B2 &amp; B3 (prior yr)'!K55</f>
        <v>0</v>
      </c>
      <c r="AK55" s="344">
        <f t="shared" si="16"/>
        <v>0</v>
      </c>
      <c r="AL55" s="309" t="str">
        <f t="shared" si="17"/>
        <v/>
      </c>
      <c r="AM55" s="343">
        <f>'SCH B2 &amp; B3'!L55</f>
        <v>0</v>
      </c>
      <c r="AN55" s="343">
        <f>'SCH B2 &amp; B3 (prior yr)'!L55</f>
        <v>0</v>
      </c>
      <c r="AO55" s="344">
        <f t="shared" si="18"/>
        <v>0</v>
      </c>
      <c r="AP55" s="309" t="str">
        <f t="shared" si="19"/>
        <v/>
      </c>
      <c r="AQ55" s="343">
        <f>'SCH B2 &amp; B3'!M55</f>
        <v>0</v>
      </c>
      <c r="AR55" s="343">
        <f>'SCH B2 &amp; B3 (prior yr)'!M55</f>
        <v>0</v>
      </c>
      <c r="AS55" s="344">
        <f t="shared" si="20"/>
        <v>0</v>
      </c>
      <c r="AT55" s="309" t="str">
        <f t="shared" si="21"/>
        <v/>
      </c>
      <c r="AU55" s="343">
        <f>'SCH B2 &amp; B3'!N55</f>
        <v>0</v>
      </c>
      <c r="AV55" s="343">
        <f>'SCH B2 &amp; B3 (prior yr)'!N55</f>
        <v>0</v>
      </c>
      <c r="AW55" s="344">
        <f t="shared" si="22"/>
        <v>0</v>
      </c>
      <c r="AX55" s="309" t="str">
        <f t="shared" si="23"/>
        <v/>
      </c>
      <c r="AY55" s="343">
        <f>'SCH B2 &amp; B3'!O55</f>
        <v>0</v>
      </c>
      <c r="AZ55" s="343">
        <f>'SCH B2 &amp; B3 (prior yr)'!O55</f>
        <v>0</v>
      </c>
      <c r="BA55" s="344">
        <f t="shared" si="24"/>
        <v>0</v>
      </c>
      <c r="BB55" s="309" t="str">
        <f t="shared" si="25"/>
        <v/>
      </c>
      <c r="BC55" s="345">
        <f t="shared" si="26"/>
        <v>0</v>
      </c>
      <c r="BD55" s="345">
        <f t="shared" si="41"/>
        <v>0</v>
      </c>
      <c r="BE55" s="345">
        <f t="shared" si="42"/>
        <v>0</v>
      </c>
      <c r="BF55" s="309" t="str">
        <f t="shared" si="43"/>
        <v/>
      </c>
      <c r="BG55" s="343">
        <f>'SCH B2 &amp; B3'!P55</f>
        <v>0</v>
      </c>
      <c r="BH55" s="343">
        <f>'SCH B2 &amp; B3 (prior yr)'!P55</f>
        <v>0</v>
      </c>
      <c r="BI55" s="344">
        <f t="shared" si="27"/>
        <v>0</v>
      </c>
      <c r="BJ55" s="309" t="str">
        <f t="shared" si="28"/>
        <v/>
      </c>
      <c r="BK55" s="343">
        <f>'SCH B2 &amp; B3'!Q55</f>
        <v>0</v>
      </c>
      <c r="BL55" s="343">
        <f>'SCH B2 &amp; B3 (prior yr)'!Q55</f>
        <v>0</v>
      </c>
      <c r="BM55" s="344">
        <f t="shared" si="29"/>
        <v>0</v>
      </c>
      <c r="BN55" s="309" t="str">
        <f t="shared" si="30"/>
        <v/>
      </c>
      <c r="BO55" s="343">
        <f>'SCH B2 &amp; B3'!R55</f>
        <v>0</v>
      </c>
      <c r="BP55" s="343">
        <f>'SCH B2 &amp; B3 (prior yr)'!R55</f>
        <v>0</v>
      </c>
      <c r="BQ55" s="344">
        <f t="shared" si="31"/>
        <v>0</v>
      </c>
      <c r="BR55" s="309" t="str">
        <f t="shared" si="32"/>
        <v/>
      </c>
      <c r="BS55" s="343">
        <f>'SCH B2 &amp; B3'!S55</f>
        <v>0</v>
      </c>
      <c r="BT55" s="343">
        <f>'SCH B2 &amp; B3 (prior yr)'!S55</f>
        <v>0</v>
      </c>
      <c r="BU55" s="344">
        <f t="shared" si="33"/>
        <v>0</v>
      </c>
      <c r="BV55" s="309" t="str">
        <f t="shared" si="34"/>
        <v/>
      </c>
      <c r="BW55" s="343">
        <f>'SCH B2 &amp; B3'!T55</f>
        <v>0</v>
      </c>
      <c r="BX55" s="343">
        <f>'SCH B2 &amp; B3 (prior yr)'!T55</f>
        <v>0</v>
      </c>
      <c r="BY55" s="344">
        <f t="shared" si="35"/>
        <v>0</v>
      </c>
      <c r="BZ55" s="309" t="str">
        <f t="shared" si="36"/>
        <v/>
      </c>
      <c r="CA55" s="311">
        <f t="shared" si="37"/>
        <v>0</v>
      </c>
      <c r="CB55" s="311">
        <f t="shared" si="38"/>
        <v>0</v>
      </c>
      <c r="CC55" s="344">
        <f t="shared" si="39"/>
        <v>0</v>
      </c>
      <c r="CD55" s="309" t="str">
        <f t="shared" si="40"/>
        <v/>
      </c>
    </row>
    <row r="56" spans="1:82" ht="20.100000000000001" customHeight="1" x14ac:dyDescent="0.2">
      <c r="A56" s="66">
        <v>45</v>
      </c>
      <c r="B56" s="286" t="s">
        <v>392</v>
      </c>
      <c r="C56" s="343">
        <f>'SCH B2 &amp; B3'!C56</f>
        <v>0</v>
      </c>
      <c r="D56" s="343">
        <f>'SCH B2 &amp; B3 (prior yr)'!C56</f>
        <v>0</v>
      </c>
      <c r="E56" s="344">
        <f t="shared" si="0"/>
        <v>0</v>
      </c>
      <c r="F56" s="309" t="str">
        <f t="shared" si="1"/>
        <v/>
      </c>
      <c r="G56" s="343">
        <f>'SCH B2 &amp; B3'!D56</f>
        <v>0</v>
      </c>
      <c r="H56" s="343">
        <f>'SCH B2 &amp; B3 (prior yr)'!D56</f>
        <v>0</v>
      </c>
      <c r="I56" s="344">
        <f t="shared" si="2"/>
        <v>0</v>
      </c>
      <c r="J56" s="309" t="str">
        <f t="shared" si="3"/>
        <v/>
      </c>
      <c r="K56" s="343">
        <f>'SCH B2 &amp; B3'!E56</f>
        <v>0</v>
      </c>
      <c r="L56" s="343">
        <f>'SCH B2 &amp; B3 (prior yr)'!E56</f>
        <v>0</v>
      </c>
      <c r="M56" s="344">
        <f t="shared" si="4"/>
        <v>0</v>
      </c>
      <c r="N56" s="309" t="str">
        <f t="shared" si="5"/>
        <v/>
      </c>
      <c r="O56" s="343">
        <f>'SCH B2 &amp; B3'!F56</f>
        <v>0</v>
      </c>
      <c r="P56" s="343">
        <f>'SCH B2 &amp; B3 (prior yr)'!F56</f>
        <v>0</v>
      </c>
      <c r="Q56" s="344">
        <f t="shared" si="6"/>
        <v>0</v>
      </c>
      <c r="R56" s="309" t="str">
        <f t="shared" si="7"/>
        <v/>
      </c>
      <c r="S56" s="343">
        <f>'SCH B2 &amp; B3'!G56</f>
        <v>0</v>
      </c>
      <c r="T56" s="343">
        <f>'SCH B2 &amp; B3 (prior yr)'!G56</f>
        <v>0</v>
      </c>
      <c r="U56" s="344">
        <f t="shared" si="8"/>
        <v>0</v>
      </c>
      <c r="V56" s="309" t="str">
        <f t="shared" si="9"/>
        <v/>
      </c>
      <c r="W56" s="343">
        <f>'SCH B2 &amp; B3'!H56</f>
        <v>0</v>
      </c>
      <c r="X56" s="343">
        <f>'SCH B2 &amp; B3 (prior yr)'!H56</f>
        <v>0</v>
      </c>
      <c r="Y56" s="344">
        <f t="shared" si="10"/>
        <v>0</v>
      </c>
      <c r="Z56" s="309" t="str">
        <f t="shared" si="11"/>
        <v/>
      </c>
      <c r="AA56" s="343">
        <f>'SCH B2 &amp; B3'!I56</f>
        <v>0</v>
      </c>
      <c r="AB56" s="343">
        <f>'SCH B2 &amp; B3 (prior yr)'!I56</f>
        <v>0</v>
      </c>
      <c r="AC56" s="344">
        <f t="shared" si="12"/>
        <v>0</v>
      </c>
      <c r="AD56" s="309" t="str">
        <f t="shared" si="13"/>
        <v/>
      </c>
      <c r="AE56" s="343">
        <f>'SCH B2 &amp; B3'!J56</f>
        <v>0</v>
      </c>
      <c r="AF56" s="343">
        <f>'SCH B2 &amp; B3 (prior yr)'!J56</f>
        <v>0</v>
      </c>
      <c r="AG56" s="344">
        <f t="shared" si="14"/>
        <v>0</v>
      </c>
      <c r="AH56" s="309" t="str">
        <f t="shared" si="15"/>
        <v/>
      </c>
      <c r="AI56" s="343">
        <f>'SCH B2 &amp; B3'!K56</f>
        <v>0</v>
      </c>
      <c r="AJ56" s="343">
        <f>'SCH B2 &amp; B3 (prior yr)'!K56</f>
        <v>0</v>
      </c>
      <c r="AK56" s="344">
        <f t="shared" si="16"/>
        <v>0</v>
      </c>
      <c r="AL56" s="309" t="str">
        <f t="shared" si="17"/>
        <v/>
      </c>
      <c r="AM56" s="343">
        <f>'SCH B2 &amp; B3'!L56</f>
        <v>0</v>
      </c>
      <c r="AN56" s="343">
        <f>'SCH B2 &amp; B3 (prior yr)'!L56</f>
        <v>0</v>
      </c>
      <c r="AO56" s="344">
        <f t="shared" si="18"/>
        <v>0</v>
      </c>
      <c r="AP56" s="309" t="str">
        <f t="shared" si="19"/>
        <v/>
      </c>
      <c r="AQ56" s="343">
        <f>'SCH B2 &amp; B3'!M56</f>
        <v>0</v>
      </c>
      <c r="AR56" s="343">
        <f>'SCH B2 &amp; B3 (prior yr)'!M56</f>
        <v>0</v>
      </c>
      <c r="AS56" s="344">
        <f t="shared" si="20"/>
        <v>0</v>
      </c>
      <c r="AT56" s="309" t="str">
        <f t="shared" si="21"/>
        <v/>
      </c>
      <c r="AU56" s="343">
        <f>'SCH B2 &amp; B3'!N56</f>
        <v>0</v>
      </c>
      <c r="AV56" s="343">
        <f>'SCH B2 &amp; B3 (prior yr)'!N56</f>
        <v>0</v>
      </c>
      <c r="AW56" s="344">
        <f t="shared" si="22"/>
        <v>0</v>
      </c>
      <c r="AX56" s="309" t="str">
        <f t="shared" si="23"/>
        <v/>
      </c>
      <c r="AY56" s="343">
        <f>'SCH B2 &amp; B3'!O56</f>
        <v>0</v>
      </c>
      <c r="AZ56" s="343">
        <f>'SCH B2 &amp; B3 (prior yr)'!O56</f>
        <v>0</v>
      </c>
      <c r="BA56" s="344">
        <f t="shared" si="24"/>
        <v>0</v>
      </c>
      <c r="BB56" s="309" t="str">
        <f t="shared" si="25"/>
        <v/>
      </c>
      <c r="BC56" s="345">
        <f t="shared" si="26"/>
        <v>0</v>
      </c>
      <c r="BD56" s="345">
        <f t="shared" si="41"/>
        <v>0</v>
      </c>
      <c r="BE56" s="345">
        <f t="shared" si="42"/>
        <v>0</v>
      </c>
      <c r="BF56" s="309" t="str">
        <f t="shared" si="43"/>
        <v/>
      </c>
      <c r="BG56" s="343">
        <f>'SCH B2 &amp; B3'!P56</f>
        <v>0</v>
      </c>
      <c r="BH56" s="343">
        <f>'SCH B2 &amp; B3 (prior yr)'!P56</f>
        <v>0</v>
      </c>
      <c r="BI56" s="344">
        <f t="shared" si="27"/>
        <v>0</v>
      </c>
      <c r="BJ56" s="309" t="str">
        <f t="shared" si="28"/>
        <v/>
      </c>
      <c r="BK56" s="343">
        <f>'SCH B2 &amp; B3'!Q56</f>
        <v>0</v>
      </c>
      <c r="BL56" s="343">
        <f>'SCH B2 &amp; B3 (prior yr)'!Q56</f>
        <v>0</v>
      </c>
      <c r="BM56" s="344">
        <f t="shared" si="29"/>
        <v>0</v>
      </c>
      <c r="BN56" s="309" t="str">
        <f t="shared" si="30"/>
        <v/>
      </c>
      <c r="BO56" s="343">
        <f>'SCH B2 &amp; B3'!R56</f>
        <v>0</v>
      </c>
      <c r="BP56" s="343">
        <f>'SCH B2 &amp; B3 (prior yr)'!R56</f>
        <v>0</v>
      </c>
      <c r="BQ56" s="344">
        <f t="shared" si="31"/>
        <v>0</v>
      </c>
      <c r="BR56" s="309" t="str">
        <f t="shared" si="32"/>
        <v/>
      </c>
      <c r="BS56" s="343">
        <f>'SCH B2 &amp; B3'!S56</f>
        <v>0</v>
      </c>
      <c r="BT56" s="343">
        <f>'SCH B2 &amp; B3 (prior yr)'!S56</f>
        <v>0</v>
      </c>
      <c r="BU56" s="344">
        <f t="shared" si="33"/>
        <v>0</v>
      </c>
      <c r="BV56" s="309" t="str">
        <f t="shared" si="34"/>
        <v/>
      </c>
      <c r="BW56" s="343">
        <f>'SCH B2 &amp; B3'!T56</f>
        <v>0</v>
      </c>
      <c r="BX56" s="343">
        <f>'SCH B2 &amp; B3 (prior yr)'!T56</f>
        <v>0</v>
      </c>
      <c r="BY56" s="344">
        <f t="shared" si="35"/>
        <v>0</v>
      </c>
      <c r="BZ56" s="309" t="str">
        <f t="shared" si="36"/>
        <v/>
      </c>
      <c r="CA56" s="311">
        <f t="shared" si="37"/>
        <v>0</v>
      </c>
      <c r="CB56" s="311">
        <f t="shared" si="38"/>
        <v>0</v>
      </c>
      <c r="CC56" s="344">
        <f t="shared" si="39"/>
        <v>0</v>
      </c>
      <c r="CD56" s="309" t="str">
        <f t="shared" si="40"/>
        <v/>
      </c>
    </row>
    <row r="57" spans="1:82" ht="20.100000000000001" customHeight="1" x14ac:dyDescent="0.2">
      <c r="A57" s="288">
        <v>46</v>
      </c>
      <c r="B57" s="290" t="s">
        <v>196</v>
      </c>
      <c r="C57" s="343">
        <f>'SCH B2 &amp; B3'!C57</f>
        <v>0</v>
      </c>
      <c r="D57" s="343">
        <f>'SCH B2 &amp; B3 (prior yr)'!C57</f>
        <v>0</v>
      </c>
      <c r="E57" s="344">
        <f t="shared" si="0"/>
        <v>0</v>
      </c>
      <c r="F57" s="309" t="str">
        <f t="shared" si="1"/>
        <v/>
      </c>
      <c r="G57" s="343">
        <f>'SCH B2 &amp; B3'!D57</f>
        <v>0</v>
      </c>
      <c r="H57" s="343">
        <f>'SCH B2 &amp; B3 (prior yr)'!D57</f>
        <v>0</v>
      </c>
      <c r="I57" s="344">
        <f t="shared" si="2"/>
        <v>0</v>
      </c>
      <c r="J57" s="309" t="str">
        <f t="shared" si="3"/>
        <v/>
      </c>
      <c r="K57" s="343">
        <f>'SCH B2 &amp; B3'!E57</f>
        <v>0</v>
      </c>
      <c r="L57" s="343">
        <f>'SCH B2 &amp; B3 (prior yr)'!E57</f>
        <v>0</v>
      </c>
      <c r="M57" s="344">
        <f t="shared" si="4"/>
        <v>0</v>
      </c>
      <c r="N57" s="309" t="str">
        <f t="shared" si="5"/>
        <v/>
      </c>
      <c r="O57" s="343">
        <f>'SCH B2 &amp; B3'!F57</f>
        <v>0</v>
      </c>
      <c r="P57" s="343">
        <f>'SCH B2 &amp; B3 (prior yr)'!F57</f>
        <v>0</v>
      </c>
      <c r="Q57" s="344">
        <f t="shared" si="6"/>
        <v>0</v>
      </c>
      <c r="R57" s="309" t="str">
        <f t="shared" si="7"/>
        <v/>
      </c>
      <c r="S57" s="343">
        <f>'SCH B2 &amp; B3'!G57</f>
        <v>0</v>
      </c>
      <c r="T57" s="343">
        <f>'SCH B2 &amp; B3 (prior yr)'!G57</f>
        <v>0</v>
      </c>
      <c r="U57" s="344">
        <f t="shared" si="8"/>
        <v>0</v>
      </c>
      <c r="V57" s="309" t="str">
        <f t="shared" si="9"/>
        <v/>
      </c>
      <c r="W57" s="343">
        <f>'SCH B2 &amp; B3'!H57</f>
        <v>0</v>
      </c>
      <c r="X57" s="343">
        <f>'SCH B2 &amp; B3 (prior yr)'!H57</f>
        <v>0</v>
      </c>
      <c r="Y57" s="344">
        <f t="shared" si="10"/>
        <v>0</v>
      </c>
      <c r="Z57" s="309" t="str">
        <f t="shared" si="11"/>
        <v/>
      </c>
      <c r="AA57" s="343">
        <f>'SCH B2 &amp; B3'!I57</f>
        <v>0</v>
      </c>
      <c r="AB57" s="343">
        <f>'SCH B2 &amp; B3 (prior yr)'!I57</f>
        <v>0</v>
      </c>
      <c r="AC57" s="344">
        <f t="shared" si="12"/>
        <v>0</v>
      </c>
      <c r="AD57" s="309" t="str">
        <f t="shared" si="13"/>
        <v/>
      </c>
      <c r="AE57" s="343">
        <f>'SCH B2 &amp; B3'!J57</f>
        <v>0</v>
      </c>
      <c r="AF57" s="343">
        <f>'SCH B2 &amp; B3 (prior yr)'!J57</f>
        <v>0</v>
      </c>
      <c r="AG57" s="344">
        <f t="shared" si="14"/>
        <v>0</v>
      </c>
      <c r="AH57" s="309" t="str">
        <f t="shared" si="15"/>
        <v/>
      </c>
      <c r="AI57" s="343">
        <f>'SCH B2 &amp; B3'!K57</f>
        <v>0</v>
      </c>
      <c r="AJ57" s="343">
        <f>'SCH B2 &amp; B3 (prior yr)'!K57</f>
        <v>0</v>
      </c>
      <c r="AK57" s="344">
        <f t="shared" si="16"/>
        <v>0</v>
      </c>
      <c r="AL57" s="309" t="str">
        <f t="shared" si="17"/>
        <v/>
      </c>
      <c r="AM57" s="343">
        <f>'SCH B2 &amp; B3'!L57</f>
        <v>0</v>
      </c>
      <c r="AN57" s="343">
        <f>'SCH B2 &amp; B3 (prior yr)'!L57</f>
        <v>0</v>
      </c>
      <c r="AO57" s="344">
        <f t="shared" si="18"/>
        <v>0</v>
      </c>
      <c r="AP57" s="309" t="str">
        <f t="shared" si="19"/>
        <v/>
      </c>
      <c r="AQ57" s="343">
        <f>'SCH B2 &amp; B3'!M57</f>
        <v>0</v>
      </c>
      <c r="AR57" s="343">
        <f>'SCH B2 &amp; B3 (prior yr)'!M57</f>
        <v>0</v>
      </c>
      <c r="AS57" s="344">
        <f t="shared" si="20"/>
        <v>0</v>
      </c>
      <c r="AT57" s="309" t="str">
        <f t="shared" si="21"/>
        <v/>
      </c>
      <c r="AU57" s="343">
        <f>'SCH B2 &amp; B3'!N57</f>
        <v>0</v>
      </c>
      <c r="AV57" s="343">
        <f>'SCH B2 &amp; B3 (prior yr)'!N57</f>
        <v>0</v>
      </c>
      <c r="AW57" s="344">
        <f t="shared" si="22"/>
        <v>0</v>
      </c>
      <c r="AX57" s="309" t="str">
        <f t="shared" si="23"/>
        <v/>
      </c>
      <c r="AY57" s="343">
        <f>'SCH B2 &amp; B3'!O57</f>
        <v>0</v>
      </c>
      <c r="AZ57" s="343">
        <f>'SCH B2 &amp; B3 (prior yr)'!O57</f>
        <v>0</v>
      </c>
      <c r="BA57" s="344">
        <f t="shared" si="24"/>
        <v>0</v>
      </c>
      <c r="BB57" s="309" t="str">
        <f t="shared" si="25"/>
        <v/>
      </c>
      <c r="BC57" s="345">
        <f t="shared" si="26"/>
        <v>0</v>
      </c>
      <c r="BD57" s="345">
        <f t="shared" si="41"/>
        <v>0</v>
      </c>
      <c r="BE57" s="345">
        <f t="shared" si="42"/>
        <v>0</v>
      </c>
      <c r="BF57" s="309" t="str">
        <f t="shared" si="43"/>
        <v/>
      </c>
      <c r="BG57" s="343">
        <f>'SCH B2 &amp; B3'!P57</f>
        <v>0</v>
      </c>
      <c r="BH57" s="343">
        <f>'SCH B2 &amp; B3 (prior yr)'!P57</f>
        <v>0</v>
      </c>
      <c r="BI57" s="344">
        <f t="shared" si="27"/>
        <v>0</v>
      </c>
      <c r="BJ57" s="309" t="str">
        <f t="shared" si="28"/>
        <v/>
      </c>
      <c r="BK57" s="343">
        <f>'SCH B2 &amp; B3'!Q57</f>
        <v>0</v>
      </c>
      <c r="BL57" s="343">
        <f>'SCH B2 &amp; B3 (prior yr)'!Q57</f>
        <v>0</v>
      </c>
      <c r="BM57" s="344">
        <f t="shared" si="29"/>
        <v>0</v>
      </c>
      <c r="BN57" s="309" t="str">
        <f t="shared" si="30"/>
        <v/>
      </c>
      <c r="BO57" s="343">
        <f>'SCH B2 &amp; B3'!R57</f>
        <v>0</v>
      </c>
      <c r="BP57" s="343">
        <f>'SCH B2 &amp; B3 (prior yr)'!R57</f>
        <v>0</v>
      </c>
      <c r="BQ57" s="344">
        <f t="shared" si="31"/>
        <v>0</v>
      </c>
      <c r="BR57" s="309" t="str">
        <f t="shared" si="32"/>
        <v/>
      </c>
      <c r="BS57" s="343">
        <f>'SCH B2 &amp; B3'!S57</f>
        <v>0</v>
      </c>
      <c r="BT57" s="343">
        <f>'SCH B2 &amp; B3 (prior yr)'!S57</f>
        <v>0</v>
      </c>
      <c r="BU57" s="344">
        <f t="shared" si="33"/>
        <v>0</v>
      </c>
      <c r="BV57" s="309" t="str">
        <f t="shared" si="34"/>
        <v/>
      </c>
      <c r="BW57" s="343">
        <f>'SCH B2 &amp; B3'!T57</f>
        <v>0</v>
      </c>
      <c r="BX57" s="343">
        <f>'SCH B2 &amp; B3 (prior yr)'!T57</f>
        <v>0</v>
      </c>
      <c r="BY57" s="344">
        <f t="shared" si="35"/>
        <v>0</v>
      </c>
      <c r="BZ57" s="309" t="str">
        <f t="shared" si="36"/>
        <v/>
      </c>
      <c r="CA57" s="311">
        <f t="shared" si="37"/>
        <v>0</v>
      </c>
      <c r="CB57" s="311">
        <f t="shared" si="38"/>
        <v>0</v>
      </c>
      <c r="CC57" s="344">
        <f t="shared" si="39"/>
        <v>0</v>
      </c>
      <c r="CD57" s="309" t="str">
        <f t="shared" si="40"/>
        <v/>
      </c>
    </row>
    <row r="58" spans="1:82" ht="20.100000000000001" customHeight="1" x14ac:dyDescent="0.2">
      <c r="A58" s="288">
        <v>47</v>
      </c>
      <c r="B58" s="380" t="s">
        <v>439</v>
      </c>
      <c r="C58" s="343">
        <f>'SCH B2 &amp; B3'!C58</f>
        <v>0</v>
      </c>
      <c r="D58" s="343">
        <f>'SCH B2 &amp; B3 (prior yr)'!C58</f>
        <v>0</v>
      </c>
      <c r="E58" s="344">
        <f t="shared" si="0"/>
        <v>0</v>
      </c>
      <c r="F58" s="309" t="str">
        <f t="shared" si="1"/>
        <v/>
      </c>
      <c r="G58" s="343">
        <f>'SCH B2 &amp; B3'!D58</f>
        <v>0</v>
      </c>
      <c r="H58" s="343">
        <f>'SCH B2 &amp; B3 (prior yr)'!D58</f>
        <v>0</v>
      </c>
      <c r="I58" s="344">
        <f t="shared" si="2"/>
        <v>0</v>
      </c>
      <c r="J58" s="309" t="str">
        <f t="shared" si="3"/>
        <v/>
      </c>
      <c r="K58" s="343">
        <f>'SCH B2 &amp; B3'!E58</f>
        <v>0</v>
      </c>
      <c r="L58" s="343">
        <f>'SCH B2 &amp; B3 (prior yr)'!E58</f>
        <v>0</v>
      </c>
      <c r="M58" s="344">
        <f t="shared" si="4"/>
        <v>0</v>
      </c>
      <c r="N58" s="309" t="str">
        <f t="shared" si="5"/>
        <v/>
      </c>
      <c r="O58" s="343">
        <f>'SCH B2 &amp; B3'!F58</f>
        <v>0</v>
      </c>
      <c r="P58" s="343">
        <f>'SCH B2 &amp; B3 (prior yr)'!F58</f>
        <v>0</v>
      </c>
      <c r="Q58" s="344">
        <f t="shared" si="6"/>
        <v>0</v>
      </c>
      <c r="R58" s="309" t="str">
        <f t="shared" si="7"/>
        <v/>
      </c>
      <c r="S58" s="343">
        <f>'SCH B2 &amp; B3'!G58</f>
        <v>0</v>
      </c>
      <c r="T58" s="343">
        <f>'SCH B2 &amp; B3 (prior yr)'!G58</f>
        <v>0</v>
      </c>
      <c r="U58" s="344">
        <f t="shared" si="8"/>
        <v>0</v>
      </c>
      <c r="V58" s="309" t="str">
        <f t="shared" si="9"/>
        <v/>
      </c>
      <c r="W58" s="343">
        <f>'SCH B2 &amp; B3'!H58</f>
        <v>0</v>
      </c>
      <c r="X58" s="343">
        <f>'SCH B2 &amp; B3 (prior yr)'!H58</f>
        <v>0</v>
      </c>
      <c r="Y58" s="344">
        <f t="shared" si="10"/>
        <v>0</v>
      </c>
      <c r="Z58" s="309" t="str">
        <f t="shared" si="11"/>
        <v/>
      </c>
      <c r="AA58" s="343">
        <f>'SCH B2 &amp; B3'!I58</f>
        <v>0</v>
      </c>
      <c r="AB58" s="343">
        <f>'SCH B2 &amp; B3 (prior yr)'!I58</f>
        <v>0</v>
      </c>
      <c r="AC58" s="344">
        <f t="shared" si="12"/>
        <v>0</v>
      </c>
      <c r="AD58" s="309" t="str">
        <f t="shared" si="13"/>
        <v/>
      </c>
      <c r="AE58" s="343">
        <f>'SCH B2 &amp; B3'!J58</f>
        <v>0</v>
      </c>
      <c r="AF58" s="343">
        <f>'SCH B2 &amp; B3 (prior yr)'!J58</f>
        <v>0</v>
      </c>
      <c r="AG58" s="344">
        <f t="shared" si="14"/>
        <v>0</v>
      </c>
      <c r="AH58" s="309" t="str">
        <f t="shared" si="15"/>
        <v/>
      </c>
      <c r="AI58" s="343">
        <f>'SCH B2 &amp; B3'!K58</f>
        <v>0</v>
      </c>
      <c r="AJ58" s="343">
        <f>'SCH B2 &amp; B3 (prior yr)'!K58</f>
        <v>0</v>
      </c>
      <c r="AK58" s="344">
        <f t="shared" si="16"/>
        <v>0</v>
      </c>
      <c r="AL58" s="309" t="str">
        <f t="shared" si="17"/>
        <v/>
      </c>
      <c r="AM58" s="343">
        <f>'SCH B2 &amp; B3'!L58</f>
        <v>0</v>
      </c>
      <c r="AN58" s="343">
        <f>'SCH B2 &amp; B3 (prior yr)'!L58</f>
        <v>0</v>
      </c>
      <c r="AO58" s="344">
        <f t="shared" si="18"/>
        <v>0</v>
      </c>
      <c r="AP58" s="309" t="str">
        <f t="shared" si="19"/>
        <v/>
      </c>
      <c r="AQ58" s="343">
        <f>'SCH B2 &amp; B3'!M58</f>
        <v>0</v>
      </c>
      <c r="AR58" s="343">
        <f>'SCH B2 &amp; B3 (prior yr)'!M58</f>
        <v>0</v>
      </c>
      <c r="AS58" s="344">
        <f t="shared" si="20"/>
        <v>0</v>
      </c>
      <c r="AT58" s="309" t="str">
        <f t="shared" si="21"/>
        <v/>
      </c>
      <c r="AU58" s="343">
        <f>'SCH B2 &amp; B3'!N58</f>
        <v>0</v>
      </c>
      <c r="AV58" s="343">
        <f>'SCH B2 &amp; B3 (prior yr)'!N58</f>
        <v>0</v>
      </c>
      <c r="AW58" s="344">
        <f t="shared" si="22"/>
        <v>0</v>
      </c>
      <c r="AX58" s="309" t="str">
        <f t="shared" si="23"/>
        <v/>
      </c>
      <c r="AY58" s="343">
        <f>'SCH B2 &amp; B3'!O58</f>
        <v>0</v>
      </c>
      <c r="AZ58" s="343">
        <f>'SCH B2 &amp; B3 (prior yr)'!O58</f>
        <v>0</v>
      </c>
      <c r="BA58" s="344">
        <f t="shared" si="24"/>
        <v>0</v>
      </c>
      <c r="BB58" s="309" t="str">
        <f t="shared" si="25"/>
        <v/>
      </c>
      <c r="BC58" s="345">
        <f t="shared" si="26"/>
        <v>0</v>
      </c>
      <c r="BD58" s="345">
        <f t="shared" si="41"/>
        <v>0</v>
      </c>
      <c r="BE58" s="345">
        <f t="shared" si="42"/>
        <v>0</v>
      </c>
      <c r="BF58" s="309" t="str">
        <f t="shared" si="43"/>
        <v/>
      </c>
      <c r="BG58" s="343">
        <f>'SCH B2 &amp; B3'!P58</f>
        <v>0</v>
      </c>
      <c r="BH58" s="343">
        <f>'SCH B2 &amp; B3 (prior yr)'!P58</f>
        <v>0</v>
      </c>
      <c r="BI58" s="344">
        <f t="shared" si="27"/>
        <v>0</v>
      </c>
      <c r="BJ58" s="309" t="str">
        <f t="shared" si="28"/>
        <v/>
      </c>
      <c r="BK58" s="343">
        <f>'SCH B2 &amp; B3'!Q58</f>
        <v>0</v>
      </c>
      <c r="BL58" s="343">
        <f>'SCH B2 &amp; B3 (prior yr)'!Q58</f>
        <v>0</v>
      </c>
      <c r="BM58" s="344">
        <f t="shared" si="29"/>
        <v>0</v>
      </c>
      <c r="BN58" s="309" t="str">
        <f t="shared" si="30"/>
        <v/>
      </c>
      <c r="BO58" s="343">
        <f>'SCH B2 &amp; B3'!R58</f>
        <v>0</v>
      </c>
      <c r="BP58" s="343">
        <f>'SCH B2 &amp; B3 (prior yr)'!R58</f>
        <v>0</v>
      </c>
      <c r="BQ58" s="344">
        <f t="shared" si="31"/>
        <v>0</v>
      </c>
      <c r="BR58" s="309" t="str">
        <f t="shared" si="32"/>
        <v/>
      </c>
      <c r="BS58" s="343">
        <f>'SCH B2 &amp; B3'!S58</f>
        <v>0</v>
      </c>
      <c r="BT58" s="343">
        <f>'SCH B2 &amp; B3 (prior yr)'!S58</f>
        <v>0</v>
      </c>
      <c r="BU58" s="344">
        <f t="shared" si="33"/>
        <v>0</v>
      </c>
      <c r="BV58" s="309" t="str">
        <f t="shared" si="34"/>
        <v/>
      </c>
      <c r="BW58" s="343">
        <f>'SCH B2 &amp; B3'!T58</f>
        <v>0</v>
      </c>
      <c r="BX58" s="343">
        <f>'SCH B2 &amp; B3 (prior yr)'!T58</f>
        <v>0</v>
      </c>
      <c r="BY58" s="344">
        <f t="shared" si="35"/>
        <v>0</v>
      </c>
      <c r="BZ58" s="309" t="str">
        <f t="shared" si="36"/>
        <v/>
      </c>
      <c r="CA58" s="311">
        <f t="shared" si="37"/>
        <v>0</v>
      </c>
      <c r="CB58" s="311">
        <f t="shared" si="38"/>
        <v>0</v>
      </c>
      <c r="CC58" s="344">
        <f t="shared" si="39"/>
        <v>0</v>
      </c>
      <c r="CD58" s="309" t="str">
        <f t="shared" si="40"/>
        <v/>
      </c>
    </row>
    <row r="59" spans="1:82" ht="20.100000000000001" customHeight="1" x14ac:dyDescent="0.2">
      <c r="A59" s="288">
        <v>48</v>
      </c>
      <c r="B59" s="380" t="s">
        <v>440</v>
      </c>
      <c r="C59" s="343">
        <f>'SCH B2 &amp; B3'!C59</f>
        <v>0</v>
      </c>
      <c r="D59" s="343">
        <f>'SCH B2 &amp; B3 (prior yr)'!C59</f>
        <v>0</v>
      </c>
      <c r="E59" s="344">
        <f t="shared" si="0"/>
        <v>0</v>
      </c>
      <c r="F59" s="309" t="str">
        <f t="shared" si="1"/>
        <v/>
      </c>
      <c r="G59" s="343">
        <f>'SCH B2 &amp; B3'!D59</f>
        <v>0</v>
      </c>
      <c r="H59" s="343">
        <f>'SCH B2 &amp; B3 (prior yr)'!D59</f>
        <v>0</v>
      </c>
      <c r="I59" s="344">
        <f t="shared" si="2"/>
        <v>0</v>
      </c>
      <c r="J59" s="309" t="str">
        <f t="shared" si="3"/>
        <v/>
      </c>
      <c r="K59" s="343">
        <f>'SCH B2 &amp; B3'!E59</f>
        <v>0</v>
      </c>
      <c r="L59" s="343">
        <f>'SCH B2 &amp; B3 (prior yr)'!E59</f>
        <v>0</v>
      </c>
      <c r="M59" s="344">
        <f t="shared" si="4"/>
        <v>0</v>
      </c>
      <c r="N59" s="309" t="str">
        <f t="shared" si="5"/>
        <v/>
      </c>
      <c r="O59" s="343">
        <f>'SCH B2 &amp; B3'!F59</f>
        <v>0</v>
      </c>
      <c r="P59" s="343">
        <f>'SCH B2 &amp; B3 (prior yr)'!F59</f>
        <v>0</v>
      </c>
      <c r="Q59" s="344">
        <f t="shared" si="6"/>
        <v>0</v>
      </c>
      <c r="R59" s="309" t="str">
        <f t="shared" si="7"/>
        <v/>
      </c>
      <c r="S59" s="343">
        <f>'SCH B2 &amp; B3'!G59</f>
        <v>0</v>
      </c>
      <c r="T59" s="343">
        <f>'SCH B2 &amp; B3 (prior yr)'!G59</f>
        <v>0</v>
      </c>
      <c r="U59" s="344">
        <f t="shared" si="8"/>
        <v>0</v>
      </c>
      <c r="V59" s="309" t="str">
        <f t="shared" si="9"/>
        <v/>
      </c>
      <c r="W59" s="343">
        <f>'SCH B2 &amp; B3'!H59</f>
        <v>0</v>
      </c>
      <c r="X59" s="343">
        <f>'SCH B2 &amp; B3 (prior yr)'!H59</f>
        <v>0</v>
      </c>
      <c r="Y59" s="344">
        <f t="shared" si="10"/>
        <v>0</v>
      </c>
      <c r="Z59" s="309" t="str">
        <f t="shared" si="11"/>
        <v/>
      </c>
      <c r="AA59" s="343">
        <f>'SCH B2 &amp; B3'!I59</f>
        <v>0</v>
      </c>
      <c r="AB59" s="343">
        <f>'SCH B2 &amp; B3 (prior yr)'!I59</f>
        <v>0</v>
      </c>
      <c r="AC59" s="344">
        <f t="shared" si="12"/>
        <v>0</v>
      </c>
      <c r="AD59" s="309" t="str">
        <f t="shared" si="13"/>
        <v/>
      </c>
      <c r="AE59" s="343">
        <f>'SCH B2 &amp; B3'!J59</f>
        <v>0</v>
      </c>
      <c r="AF59" s="343">
        <f>'SCH B2 &amp; B3 (prior yr)'!J59</f>
        <v>0</v>
      </c>
      <c r="AG59" s="344">
        <f t="shared" si="14"/>
        <v>0</v>
      </c>
      <c r="AH59" s="309" t="str">
        <f t="shared" si="15"/>
        <v/>
      </c>
      <c r="AI59" s="343">
        <f>'SCH B2 &amp; B3'!K59</f>
        <v>0</v>
      </c>
      <c r="AJ59" s="343">
        <f>'SCH B2 &amp; B3 (prior yr)'!K59</f>
        <v>0</v>
      </c>
      <c r="AK59" s="344">
        <f t="shared" si="16"/>
        <v>0</v>
      </c>
      <c r="AL59" s="309" t="str">
        <f t="shared" si="17"/>
        <v/>
      </c>
      <c r="AM59" s="343">
        <f>'SCH B2 &amp; B3'!L59</f>
        <v>0</v>
      </c>
      <c r="AN59" s="343">
        <f>'SCH B2 &amp; B3 (prior yr)'!L59</f>
        <v>0</v>
      </c>
      <c r="AO59" s="344">
        <f t="shared" si="18"/>
        <v>0</v>
      </c>
      <c r="AP59" s="309" t="str">
        <f t="shared" si="19"/>
        <v/>
      </c>
      <c r="AQ59" s="343">
        <f>'SCH B2 &amp; B3'!M59</f>
        <v>0</v>
      </c>
      <c r="AR59" s="343">
        <f>'SCH B2 &amp; B3 (prior yr)'!M59</f>
        <v>0</v>
      </c>
      <c r="AS59" s="344">
        <f t="shared" si="20"/>
        <v>0</v>
      </c>
      <c r="AT59" s="309" t="str">
        <f t="shared" si="21"/>
        <v/>
      </c>
      <c r="AU59" s="343">
        <f>'SCH B2 &amp; B3'!N59</f>
        <v>0</v>
      </c>
      <c r="AV59" s="343">
        <f>'SCH B2 &amp; B3 (prior yr)'!N59</f>
        <v>0</v>
      </c>
      <c r="AW59" s="344">
        <f t="shared" si="22"/>
        <v>0</v>
      </c>
      <c r="AX59" s="309" t="str">
        <f t="shared" si="23"/>
        <v/>
      </c>
      <c r="AY59" s="343">
        <f>'SCH B2 &amp; B3'!O59</f>
        <v>0</v>
      </c>
      <c r="AZ59" s="343">
        <f>'SCH B2 &amp; B3 (prior yr)'!O59</f>
        <v>0</v>
      </c>
      <c r="BA59" s="344">
        <f t="shared" si="24"/>
        <v>0</v>
      </c>
      <c r="BB59" s="309" t="str">
        <f t="shared" si="25"/>
        <v/>
      </c>
      <c r="BC59" s="345">
        <f t="shared" si="26"/>
        <v>0</v>
      </c>
      <c r="BD59" s="345">
        <f t="shared" si="41"/>
        <v>0</v>
      </c>
      <c r="BE59" s="345">
        <f t="shared" si="42"/>
        <v>0</v>
      </c>
      <c r="BF59" s="309" t="str">
        <f t="shared" si="43"/>
        <v/>
      </c>
      <c r="BG59" s="343">
        <f>'SCH B2 &amp; B3'!P59</f>
        <v>0</v>
      </c>
      <c r="BH59" s="343">
        <f>'SCH B2 &amp; B3 (prior yr)'!P59</f>
        <v>0</v>
      </c>
      <c r="BI59" s="344">
        <f t="shared" si="27"/>
        <v>0</v>
      </c>
      <c r="BJ59" s="309" t="str">
        <f t="shared" si="28"/>
        <v/>
      </c>
      <c r="BK59" s="343">
        <f>'SCH B2 &amp; B3'!Q59</f>
        <v>0</v>
      </c>
      <c r="BL59" s="343">
        <f>'SCH B2 &amp; B3 (prior yr)'!Q59</f>
        <v>0</v>
      </c>
      <c r="BM59" s="344">
        <f t="shared" si="29"/>
        <v>0</v>
      </c>
      <c r="BN59" s="309" t="str">
        <f t="shared" si="30"/>
        <v/>
      </c>
      <c r="BO59" s="343">
        <f>'SCH B2 &amp; B3'!R59</f>
        <v>0</v>
      </c>
      <c r="BP59" s="343">
        <f>'SCH B2 &amp; B3 (prior yr)'!R59</f>
        <v>0</v>
      </c>
      <c r="BQ59" s="344">
        <f t="shared" si="31"/>
        <v>0</v>
      </c>
      <c r="BR59" s="309" t="str">
        <f t="shared" si="32"/>
        <v/>
      </c>
      <c r="BS59" s="343">
        <f>'SCH B2 &amp; B3'!S59</f>
        <v>0</v>
      </c>
      <c r="BT59" s="343">
        <f>'SCH B2 &amp; B3 (prior yr)'!S59</f>
        <v>0</v>
      </c>
      <c r="BU59" s="344">
        <f t="shared" si="33"/>
        <v>0</v>
      </c>
      <c r="BV59" s="309" t="str">
        <f t="shared" si="34"/>
        <v/>
      </c>
      <c r="BW59" s="343">
        <f>'SCH B2 &amp; B3'!T59</f>
        <v>0</v>
      </c>
      <c r="BX59" s="343">
        <f>'SCH B2 &amp; B3 (prior yr)'!T59</f>
        <v>0</v>
      </c>
      <c r="BY59" s="344">
        <f t="shared" si="35"/>
        <v>0</v>
      </c>
      <c r="BZ59" s="309" t="str">
        <f t="shared" si="36"/>
        <v/>
      </c>
      <c r="CA59" s="311">
        <f t="shared" si="37"/>
        <v>0</v>
      </c>
      <c r="CB59" s="311">
        <f t="shared" si="38"/>
        <v>0</v>
      </c>
      <c r="CC59" s="344">
        <f t="shared" si="39"/>
        <v>0</v>
      </c>
      <c r="CD59" s="309" t="str">
        <f t="shared" si="40"/>
        <v/>
      </c>
    </row>
    <row r="60" spans="1:82" ht="20.100000000000001" customHeight="1" x14ac:dyDescent="0.2">
      <c r="A60" s="288">
        <v>49</v>
      </c>
      <c r="B60" s="380" t="s">
        <v>441</v>
      </c>
      <c r="C60" s="343">
        <f>'SCH B2 &amp; B3'!C60</f>
        <v>0</v>
      </c>
      <c r="D60" s="343">
        <f>'SCH B2 &amp; B3 (prior yr)'!C60</f>
        <v>0</v>
      </c>
      <c r="E60" s="344">
        <f t="shared" si="0"/>
        <v>0</v>
      </c>
      <c r="F60" s="309" t="str">
        <f t="shared" si="1"/>
        <v/>
      </c>
      <c r="G60" s="343">
        <f>'SCH B2 &amp; B3'!D60</f>
        <v>0</v>
      </c>
      <c r="H60" s="343">
        <f>'SCH B2 &amp; B3 (prior yr)'!D60</f>
        <v>0</v>
      </c>
      <c r="I60" s="344">
        <f t="shared" si="2"/>
        <v>0</v>
      </c>
      <c r="J60" s="309" t="str">
        <f t="shared" si="3"/>
        <v/>
      </c>
      <c r="K60" s="343">
        <f>'SCH B2 &amp; B3'!E60</f>
        <v>0</v>
      </c>
      <c r="L60" s="343">
        <f>'SCH B2 &amp; B3 (prior yr)'!E60</f>
        <v>0</v>
      </c>
      <c r="M60" s="344">
        <f t="shared" si="4"/>
        <v>0</v>
      </c>
      <c r="N60" s="309" t="str">
        <f t="shared" si="5"/>
        <v/>
      </c>
      <c r="O60" s="343">
        <f>'SCH B2 &amp; B3'!F60</f>
        <v>0</v>
      </c>
      <c r="P60" s="343">
        <f>'SCH B2 &amp; B3 (prior yr)'!F60</f>
        <v>0</v>
      </c>
      <c r="Q60" s="344">
        <f t="shared" si="6"/>
        <v>0</v>
      </c>
      <c r="R60" s="309" t="str">
        <f t="shared" si="7"/>
        <v/>
      </c>
      <c r="S60" s="343">
        <f>'SCH B2 &amp; B3'!G60</f>
        <v>0</v>
      </c>
      <c r="T60" s="343">
        <f>'SCH B2 &amp; B3 (prior yr)'!G60</f>
        <v>0</v>
      </c>
      <c r="U60" s="344">
        <f t="shared" si="8"/>
        <v>0</v>
      </c>
      <c r="V60" s="309" t="str">
        <f t="shared" si="9"/>
        <v/>
      </c>
      <c r="W60" s="343">
        <f>'SCH B2 &amp; B3'!H60</f>
        <v>0</v>
      </c>
      <c r="X60" s="343">
        <f>'SCH B2 &amp; B3 (prior yr)'!H60</f>
        <v>0</v>
      </c>
      <c r="Y60" s="344">
        <f t="shared" si="10"/>
        <v>0</v>
      </c>
      <c r="Z60" s="309" t="str">
        <f t="shared" si="11"/>
        <v/>
      </c>
      <c r="AA60" s="343">
        <f>'SCH B2 &amp; B3'!I60</f>
        <v>0</v>
      </c>
      <c r="AB60" s="343">
        <f>'SCH B2 &amp; B3 (prior yr)'!I60</f>
        <v>0</v>
      </c>
      <c r="AC60" s="344">
        <f t="shared" si="12"/>
        <v>0</v>
      </c>
      <c r="AD60" s="309" t="str">
        <f t="shared" si="13"/>
        <v/>
      </c>
      <c r="AE60" s="343">
        <f>'SCH B2 &amp; B3'!J60</f>
        <v>0</v>
      </c>
      <c r="AF60" s="343">
        <f>'SCH B2 &amp; B3 (prior yr)'!J60</f>
        <v>0</v>
      </c>
      <c r="AG60" s="344">
        <f t="shared" si="14"/>
        <v>0</v>
      </c>
      <c r="AH60" s="309" t="str">
        <f t="shared" si="15"/>
        <v/>
      </c>
      <c r="AI60" s="343">
        <f>'SCH B2 &amp; B3'!K60</f>
        <v>0</v>
      </c>
      <c r="AJ60" s="343">
        <f>'SCH B2 &amp; B3 (prior yr)'!K60</f>
        <v>0</v>
      </c>
      <c r="AK60" s="344">
        <f t="shared" si="16"/>
        <v>0</v>
      </c>
      <c r="AL60" s="309" t="str">
        <f t="shared" si="17"/>
        <v/>
      </c>
      <c r="AM60" s="343">
        <f>'SCH B2 &amp; B3'!L60</f>
        <v>0</v>
      </c>
      <c r="AN60" s="343">
        <f>'SCH B2 &amp; B3 (prior yr)'!L60</f>
        <v>0</v>
      </c>
      <c r="AO60" s="344">
        <f t="shared" si="18"/>
        <v>0</v>
      </c>
      <c r="AP60" s="309" t="str">
        <f t="shared" si="19"/>
        <v/>
      </c>
      <c r="AQ60" s="343">
        <f>'SCH B2 &amp; B3'!M60</f>
        <v>0</v>
      </c>
      <c r="AR60" s="343">
        <f>'SCH B2 &amp; B3 (prior yr)'!M60</f>
        <v>0</v>
      </c>
      <c r="AS60" s="344">
        <f t="shared" si="20"/>
        <v>0</v>
      </c>
      <c r="AT60" s="309" t="str">
        <f t="shared" si="21"/>
        <v/>
      </c>
      <c r="AU60" s="343">
        <f>'SCH B2 &amp; B3'!N60</f>
        <v>0</v>
      </c>
      <c r="AV60" s="343">
        <f>'SCH B2 &amp; B3 (prior yr)'!N60</f>
        <v>0</v>
      </c>
      <c r="AW60" s="344">
        <f t="shared" si="22"/>
        <v>0</v>
      </c>
      <c r="AX60" s="309" t="str">
        <f t="shared" si="23"/>
        <v/>
      </c>
      <c r="AY60" s="343">
        <f>'SCH B2 &amp; B3'!O60</f>
        <v>0</v>
      </c>
      <c r="AZ60" s="343">
        <f>'SCH B2 &amp; B3 (prior yr)'!O60</f>
        <v>0</v>
      </c>
      <c r="BA60" s="344">
        <f t="shared" si="24"/>
        <v>0</v>
      </c>
      <c r="BB60" s="309" t="str">
        <f t="shared" si="25"/>
        <v/>
      </c>
      <c r="BC60" s="345">
        <f t="shared" si="26"/>
        <v>0</v>
      </c>
      <c r="BD60" s="345">
        <f t="shared" si="41"/>
        <v>0</v>
      </c>
      <c r="BE60" s="345">
        <f t="shared" si="42"/>
        <v>0</v>
      </c>
      <c r="BF60" s="309" t="str">
        <f t="shared" si="43"/>
        <v/>
      </c>
      <c r="BG60" s="343">
        <f>'SCH B2 &amp; B3'!P60</f>
        <v>0</v>
      </c>
      <c r="BH60" s="343">
        <f>'SCH B2 &amp; B3 (prior yr)'!P60</f>
        <v>0</v>
      </c>
      <c r="BI60" s="344">
        <f t="shared" si="27"/>
        <v>0</v>
      </c>
      <c r="BJ60" s="309" t="str">
        <f t="shared" si="28"/>
        <v/>
      </c>
      <c r="BK60" s="343">
        <f>'SCH B2 &amp; B3'!Q60</f>
        <v>0</v>
      </c>
      <c r="BL60" s="343">
        <f>'SCH B2 &amp; B3 (prior yr)'!Q60</f>
        <v>0</v>
      </c>
      <c r="BM60" s="344">
        <f t="shared" si="29"/>
        <v>0</v>
      </c>
      <c r="BN60" s="309" t="str">
        <f t="shared" si="30"/>
        <v/>
      </c>
      <c r="BO60" s="343">
        <f>'SCH B2 &amp; B3'!R60</f>
        <v>0</v>
      </c>
      <c r="BP60" s="343">
        <f>'SCH B2 &amp; B3 (prior yr)'!R60</f>
        <v>0</v>
      </c>
      <c r="BQ60" s="344">
        <f t="shared" si="31"/>
        <v>0</v>
      </c>
      <c r="BR60" s="309" t="str">
        <f t="shared" si="32"/>
        <v/>
      </c>
      <c r="BS60" s="343">
        <f>'SCH B2 &amp; B3'!S60</f>
        <v>0</v>
      </c>
      <c r="BT60" s="343">
        <f>'SCH B2 &amp; B3 (prior yr)'!S60</f>
        <v>0</v>
      </c>
      <c r="BU60" s="344">
        <f t="shared" si="33"/>
        <v>0</v>
      </c>
      <c r="BV60" s="309" t="str">
        <f t="shared" si="34"/>
        <v/>
      </c>
      <c r="BW60" s="343">
        <f>'SCH B2 &amp; B3'!T60</f>
        <v>0</v>
      </c>
      <c r="BX60" s="343">
        <f>'SCH B2 &amp; B3 (prior yr)'!T60</f>
        <v>0</v>
      </c>
      <c r="BY60" s="344">
        <f t="shared" si="35"/>
        <v>0</v>
      </c>
      <c r="BZ60" s="309" t="str">
        <f t="shared" si="36"/>
        <v/>
      </c>
      <c r="CA60" s="311">
        <f t="shared" si="37"/>
        <v>0</v>
      </c>
      <c r="CB60" s="311">
        <f t="shared" si="38"/>
        <v>0</v>
      </c>
      <c r="CC60" s="344">
        <f t="shared" si="39"/>
        <v>0</v>
      </c>
      <c r="CD60" s="309" t="str">
        <f t="shared" si="40"/>
        <v/>
      </c>
    </row>
    <row r="61" spans="1:82" ht="20.100000000000001" customHeight="1" x14ac:dyDescent="0.25">
      <c r="A61" s="66">
        <v>50</v>
      </c>
      <c r="B61" s="289" t="s">
        <v>398</v>
      </c>
      <c r="C61" s="311">
        <f>SUM(C12:C60)</f>
        <v>0</v>
      </c>
      <c r="D61" s="311">
        <f>SUM(D12:D60)</f>
        <v>0</v>
      </c>
      <c r="E61" s="344">
        <f t="shared" si="0"/>
        <v>0</v>
      </c>
      <c r="F61" s="309" t="str">
        <f t="shared" si="1"/>
        <v/>
      </c>
      <c r="G61" s="311">
        <f>SUM(G12:G60)</f>
        <v>0</v>
      </c>
      <c r="H61" s="311">
        <f>SUM(H12:H60)</f>
        <v>0</v>
      </c>
      <c r="I61" s="344">
        <f t="shared" si="2"/>
        <v>0</v>
      </c>
      <c r="J61" s="309" t="str">
        <f t="shared" si="3"/>
        <v/>
      </c>
      <c r="K61" s="311">
        <f>SUM(K12:K60)</f>
        <v>0</v>
      </c>
      <c r="L61" s="311">
        <f>SUM(L12:L60)</f>
        <v>0</v>
      </c>
      <c r="M61" s="344">
        <f t="shared" si="4"/>
        <v>0</v>
      </c>
      <c r="N61" s="309" t="str">
        <f t="shared" si="5"/>
        <v/>
      </c>
      <c r="O61" s="311">
        <f>SUM(O12:O60)</f>
        <v>0</v>
      </c>
      <c r="P61" s="311">
        <f>SUM(P12:P60)</f>
        <v>0</v>
      </c>
      <c r="Q61" s="344">
        <f t="shared" si="6"/>
        <v>0</v>
      </c>
      <c r="R61" s="309" t="str">
        <f t="shared" si="7"/>
        <v/>
      </c>
      <c r="S61" s="311">
        <f>SUM(S12:S60)</f>
        <v>0</v>
      </c>
      <c r="T61" s="311">
        <f>SUM(T12:T60)</f>
        <v>0</v>
      </c>
      <c r="U61" s="344">
        <f t="shared" si="8"/>
        <v>0</v>
      </c>
      <c r="V61" s="309" t="str">
        <f t="shared" si="9"/>
        <v/>
      </c>
      <c r="W61" s="311">
        <f>SUM(W12:W60)</f>
        <v>0</v>
      </c>
      <c r="X61" s="311">
        <f>SUM(X12:X60)</f>
        <v>0</v>
      </c>
      <c r="Y61" s="344">
        <f t="shared" si="10"/>
        <v>0</v>
      </c>
      <c r="Z61" s="309" t="str">
        <f t="shared" si="11"/>
        <v/>
      </c>
      <c r="AA61" s="311">
        <f>SUM(AA12:AA60)</f>
        <v>0</v>
      </c>
      <c r="AB61" s="311">
        <f>SUM(AB12:AB60)</f>
        <v>0</v>
      </c>
      <c r="AC61" s="344">
        <f t="shared" si="12"/>
        <v>0</v>
      </c>
      <c r="AD61" s="309" t="str">
        <f t="shared" si="13"/>
        <v/>
      </c>
      <c r="AE61" s="311">
        <f>SUM(AE12:AE60)</f>
        <v>0</v>
      </c>
      <c r="AF61" s="311">
        <f>SUM(AF12:AF60)</f>
        <v>0</v>
      </c>
      <c r="AG61" s="344">
        <f t="shared" si="14"/>
        <v>0</v>
      </c>
      <c r="AH61" s="309" t="str">
        <f t="shared" si="15"/>
        <v/>
      </c>
      <c r="AI61" s="311">
        <f>SUM(AI12:AI60)</f>
        <v>0</v>
      </c>
      <c r="AJ61" s="311">
        <f>SUM(AJ12:AJ60)</f>
        <v>0</v>
      </c>
      <c r="AK61" s="344">
        <f t="shared" si="16"/>
        <v>0</v>
      </c>
      <c r="AL61" s="309" t="str">
        <f t="shared" si="17"/>
        <v/>
      </c>
      <c r="AM61" s="311">
        <f>SUM(AM12:AM60)</f>
        <v>0</v>
      </c>
      <c r="AN61" s="311">
        <f>SUM(AN12:AN60)</f>
        <v>0</v>
      </c>
      <c r="AO61" s="344">
        <f t="shared" si="18"/>
        <v>0</v>
      </c>
      <c r="AP61" s="309" t="str">
        <f t="shared" si="19"/>
        <v/>
      </c>
      <c r="AQ61" s="311">
        <f>SUM(AQ12:AQ60)</f>
        <v>0</v>
      </c>
      <c r="AR61" s="311">
        <f>SUM(AR12:AR60)</f>
        <v>0</v>
      </c>
      <c r="AS61" s="344">
        <f t="shared" si="20"/>
        <v>0</v>
      </c>
      <c r="AT61" s="309" t="str">
        <f t="shared" si="21"/>
        <v/>
      </c>
      <c r="AU61" s="311">
        <f>SUM(AU12:AU60)</f>
        <v>0</v>
      </c>
      <c r="AV61" s="311">
        <f>SUM(AV12:AV60)</f>
        <v>0</v>
      </c>
      <c r="AW61" s="344">
        <f t="shared" si="22"/>
        <v>0</v>
      </c>
      <c r="AX61" s="309" t="str">
        <f t="shared" si="23"/>
        <v/>
      </c>
      <c r="AY61" s="311">
        <f>SUM(AY12:AY60)</f>
        <v>0</v>
      </c>
      <c r="AZ61" s="311">
        <f>SUM(AZ12:AZ60)</f>
        <v>0</v>
      </c>
      <c r="BA61" s="344">
        <f t="shared" si="24"/>
        <v>0</v>
      </c>
      <c r="BB61" s="309" t="str">
        <f t="shared" si="25"/>
        <v/>
      </c>
      <c r="BC61" s="311">
        <f>SUM(BC12:BC60)</f>
        <v>0</v>
      </c>
      <c r="BD61" s="311">
        <f>SUM(BD12:BD60)</f>
        <v>0</v>
      </c>
      <c r="BE61" s="344">
        <f>BC61-BD61</f>
        <v>0</v>
      </c>
      <c r="BF61" s="309" t="str">
        <f>IF(BD61&lt;&gt;0,BE61/BD61,"")</f>
        <v/>
      </c>
      <c r="BG61" s="311">
        <f>SUM(BG12:BG60)</f>
        <v>0</v>
      </c>
      <c r="BH61" s="311">
        <f>SUM(BH12:BH60)</f>
        <v>0</v>
      </c>
      <c r="BI61" s="344">
        <f t="shared" si="27"/>
        <v>0</v>
      </c>
      <c r="BJ61" s="309" t="str">
        <f t="shared" si="28"/>
        <v/>
      </c>
      <c r="BK61" s="311">
        <f>SUM(BK12:BK60)</f>
        <v>0</v>
      </c>
      <c r="BL61" s="311">
        <f>SUM(BL12:BL60)</f>
        <v>0</v>
      </c>
      <c r="BM61" s="344">
        <f t="shared" si="29"/>
        <v>0</v>
      </c>
      <c r="BN61" s="309" t="str">
        <f t="shared" si="30"/>
        <v/>
      </c>
      <c r="BO61" s="311">
        <f>SUM(BO12:BO60)</f>
        <v>0</v>
      </c>
      <c r="BP61" s="311">
        <f>SUM(BP12:BP60)</f>
        <v>0</v>
      </c>
      <c r="BQ61" s="344">
        <f t="shared" si="31"/>
        <v>0</v>
      </c>
      <c r="BR61" s="309" t="str">
        <f t="shared" si="32"/>
        <v/>
      </c>
      <c r="BS61" s="311">
        <f>SUM(BS12:BS60)</f>
        <v>0</v>
      </c>
      <c r="BT61" s="311">
        <f>SUM(BT12:BT60)</f>
        <v>0</v>
      </c>
      <c r="BU61" s="344">
        <f t="shared" si="33"/>
        <v>0</v>
      </c>
      <c r="BV61" s="309" t="str">
        <f t="shared" si="34"/>
        <v/>
      </c>
      <c r="BW61" s="311">
        <f>SUM(BW12:BW60)</f>
        <v>0</v>
      </c>
      <c r="BX61" s="311">
        <f>SUM(BX12:BX60)</f>
        <v>0</v>
      </c>
      <c r="BY61" s="344">
        <f t="shared" si="35"/>
        <v>0</v>
      </c>
      <c r="BZ61" s="309" t="str">
        <f t="shared" si="36"/>
        <v/>
      </c>
      <c r="CA61" s="311">
        <f>SUM(CA12:CA60)</f>
        <v>0</v>
      </c>
      <c r="CB61" s="311">
        <f>SUM(CB12:CB60)</f>
        <v>0</v>
      </c>
      <c r="CC61" s="344">
        <f t="shared" si="39"/>
        <v>0</v>
      </c>
      <c r="CD61" s="309" t="str">
        <f t="shared" si="40"/>
        <v/>
      </c>
    </row>
    <row r="62" spans="1:82" ht="20.100000000000001" customHeight="1" x14ac:dyDescent="0.2">
      <c r="A62" s="165"/>
      <c r="B62" s="166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</row>
    <row r="63" spans="1:82" ht="20.100000000000001" customHeight="1" x14ac:dyDescent="0.25">
      <c r="A63" s="167"/>
      <c r="B63" s="168" t="s">
        <v>198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</row>
    <row r="64" spans="1:82" ht="20.100000000000001" customHeight="1" x14ac:dyDescent="0.2">
      <c r="A64" s="66">
        <v>51</v>
      </c>
      <c r="B64" s="63" t="s">
        <v>199</v>
      </c>
      <c r="C64" s="277" t="str">
        <f>'SCH B2 &amp; B3'!C64</f>
        <v xml:space="preserve"> </v>
      </c>
      <c r="D64" s="343">
        <f>'SCH B2 &amp; B3 (prior yr)'!C64</f>
        <v>0</v>
      </c>
      <c r="E64" s="344" t="e">
        <f>C64-D64</f>
        <v>#VALUE!</v>
      </c>
      <c r="F64" s="309" t="str">
        <f>IF(D64&lt;&gt;0,E64/D64,"")</f>
        <v/>
      </c>
      <c r="G64" s="277" t="str">
        <f>'SCH B2 &amp; B3'!D64</f>
        <v xml:space="preserve"> </v>
      </c>
      <c r="H64" s="343">
        <f>'SCH B2 &amp; B3 (prior yr)'!D64</f>
        <v>0</v>
      </c>
      <c r="I64" s="344" t="e">
        <f>G64-H64</f>
        <v>#VALUE!</v>
      </c>
      <c r="J64" s="309" t="str">
        <f>IF(H64&lt;&gt;0,I64/H64,"")</f>
        <v/>
      </c>
      <c r="K64" s="277" t="str">
        <f>'SCH B2 &amp; B3'!E64</f>
        <v xml:space="preserve"> </v>
      </c>
      <c r="L64" s="343">
        <f>'SCH B2 &amp; B3 (prior yr)'!E64</f>
        <v>0</v>
      </c>
      <c r="M64" s="344" t="e">
        <f>K64-L64</f>
        <v>#VALUE!</v>
      </c>
      <c r="N64" s="309" t="str">
        <f>IF(L64&lt;&gt;0,M64/L64,"")</f>
        <v/>
      </c>
      <c r="O64" s="277" t="str">
        <f>'SCH B2 &amp; B3'!F64</f>
        <v xml:space="preserve"> </v>
      </c>
      <c r="P64" s="343">
        <f>'SCH B2 &amp; B3 (prior yr)'!F64</f>
        <v>0</v>
      </c>
      <c r="Q64" s="344" t="e">
        <f>O64-P64</f>
        <v>#VALUE!</v>
      </c>
      <c r="R64" s="309" t="str">
        <f>IF(P64&lt;&gt;0,Q64/P64,"")</f>
        <v/>
      </c>
      <c r="S64" s="277" t="str">
        <f>'SCH B2 &amp; B3'!G64</f>
        <v xml:space="preserve"> </v>
      </c>
      <c r="T64" s="343">
        <f>'SCH B2 &amp; B3 (prior yr)'!G64</f>
        <v>0</v>
      </c>
      <c r="U64" s="344" t="e">
        <f>S64-T64</f>
        <v>#VALUE!</v>
      </c>
      <c r="V64" s="309" t="str">
        <f>IF(T64&lt;&gt;0,U64/T64,"")</f>
        <v/>
      </c>
      <c r="W64" s="277" t="str">
        <f>'SCH B2 &amp; B3'!H64</f>
        <v xml:space="preserve"> </v>
      </c>
      <c r="X64" s="343">
        <f>'SCH B2 &amp; B3 (prior yr)'!H64</f>
        <v>0</v>
      </c>
      <c r="Y64" s="344" t="e">
        <f>W64-X64</f>
        <v>#VALUE!</v>
      </c>
      <c r="Z64" s="309" t="str">
        <f>IF(X64&lt;&gt;0,Y64/X64,"")</f>
        <v/>
      </c>
      <c r="AA64" s="277" t="str">
        <f>'SCH B2 &amp; B3'!I64</f>
        <v xml:space="preserve"> </v>
      </c>
      <c r="AB64" s="343">
        <f>'SCH B2 &amp; B3 (prior yr)'!I64</f>
        <v>0</v>
      </c>
      <c r="AC64" s="344" t="e">
        <f>AA64-AB64</f>
        <v>#VALUE!</v>
      </c>
      <c r="AD64" s="309" t="str">
        <f>IF(AB64&lt;&gt;0,AC64/AB64,"")</f>
        <v/>
      </c>
      <c r="AE64" s="277" t="str">
        <f>'SCH B2 &amp; B3'!J64</f>
        <v xml:space="preserve"> </v>
      </c>
      <c r="AF64" s="343">
        <f>'SCH B2 &amp; B3 (prior yr)'!J64</f>
        <v>0</v>
      </c>
      <c r="AG64" s="344" t="e">
        <f>AE64-AF64</f>
        <v>#VALUE!</v>
      </c>
      <c r="AH64" s="309" t="str">
        <f>IF(AF64&lt;&gt;0,AG64/AF64,"")</f>
        <v/>
      </c>
      <c r="AI64" s="343" t="str">
        <f>'SCH B2 &amp; B3'!K64</f>
        <v xml:space="preserve"> </v>
      </c>
      <c r="AJ64" s="343">
        <f>'SCH B2 &amp; B3 (prior yr)'!K64</f>
        <v>0</v>
      </c>
      <c r="AK64" s="344" t="e">
        <f>AI64-AJ64</f>
        <v>#VALUE!</v>
      </c>
      <c r="AL64" s="309" t="str">
        <f>IF(AJ64&lt;&gt;0,AK64/AJ64,"")</f>
        <v/>
      </c>
      <c r="AM64" s="277" t="str">
        <f>'SCH B2 &amp; B3'!L64</f>
        <v xml:space="preserve"> </v>
      </c>
      <c r="AN64" s="343">
        <f>'SCH B2 &amp; B3 (prior yr)'!L64</f>
        <v>0</v>
      </c>
      <c r="AO64" s="344" t="e">
        <f>AM64-AN64</f>
        <v>#VALUE!</v>
      </c>
      <c r="AP64" s="309" t="str">
        <f>IF(AN64&lt;&gt;0,AO64/AN64,"")</f>
        <v/>
      </c>
      <c r="AQ64" s="277" t="str">
        <f>'SCH B2 &amp; B3'!M64</f>
        <v xml:space="preserve"> </v>
      </c>
      <c r="AR64" s="343">
        <f>'SCH B2 &amp; B3 (prior yr)'!M64</f>
        <v>0</v>
      </c>
      <c r="AS64" s="344" t="e">
        <f>AQ64-AR64</f>
        <v>#VALUE!</v>
      </c>
      <c r="AT64" s="309" t="str">
        <f>IF(AR64&lt;&gt;0,AS64/AR64,"")</f>
        <v/>
      </c>
      <c r="AU64" s="277" t="str">
        <f>'SCH B2 &amp; B3'!N64</f>
        <v xml:space="preserve"> </v>
      </c>
      <c r="AV64" s="343">
        <f>'SCH B2 &amp; B3 (prior yr)'!N64</f>
        <v>0</v>
      </c>
      <c r="AW64" s="344" t="e">
        <f>AU64-AV64</f>
        <v>#VALUE!</v>
      </c>
      <c r="AX64" s="309" t="str">
        <f>IF(AV64&lt;&gt;0,AW64/AV64,"")</f>
        <v/>
      </c>
      <c r="AY64" s="277" t="str">
        <f>'SCH B2 &amp; B3'!O64</f>
        <v xml:space="preserve"> </v>
      </c>
      <c r="AZ64" s="343">
        <f>'SCH B2 &amp; B3 (prior yr)'!O64</f>
        <v>0</v>
      </c>
      <c r="BA64" s="344" t="e">
        <f>AY64-AZ64</f>
        <v>#VALUE!</v>
      </c>
      <c r="BB64" s="309" t="str">
        <f>IF(AZ64&lt;&gt;0,BA64/AZ64,"")</f>
        <v/>
      </c>
      <c r="BC64" s="345" t="e">
        <f t="shared" ref="BC64:BD68" si="44">AQ64+AU64+AY64</f>
        <v>#VALUE!</v>
      </c>
      <c r="BD64" s="345">
        <f t="shared" si="44"/>
        <v>0</v>
      </c>
      <c r="BE64" s="345" t="e">
        <f>BC64-BD64</f>
        <v>#VALUE!</v>
      </c>
      <c r="BF64" s="309" t="str">
        <f>IF(BD64&lt;&gt;0,BE64/BD64,"")</f>
        <v/>
      </c>
      <c r="BG64" s="277">
        <f>'SCH B2 &amp; B3'!P64</f>
        <v>0</v>
      </c>
      <c r="BH64" s="343">
        <f>'SCH B2 &amp; B3 (prior yr)'!P64</f>
        <v>0</v>
      </c>
      <c r="BI64" s="344">
        <f>BG64-BH64</f>
        <v>0</v>
      </c>
      <c r="BJ64" s="309" t="str">
        <f>IF(BH64&lt;&gt;0,BI64/BH64,"")</f>
        <v/>
      </c>
      <c r="BK64" s="277" t="str">
        <f>'SCH B2 &amp; B3'!Q64</f>
        <v xml:space="preserve"> </v>
      </c>
      <c r="BL64" s="343">
        <f>'SCH B2 &amp; B3 (prior yr)'!Q64</f>
        <v>0</v>
      </c>
      <c r="BM64" s="344" t="e">
        <f>BK64-BL64</f>
        <v>#VALUE!</v>
      </c>
      <c r="BN64" s="309" t="str">
        <f>IF(BL64&lt;&gt;0,BM64/BL64,"")</f>
        <v/>
      </c>
      <c r="BO64" s="277" t="str">
        <f>'SCH B2 &amp; B3'!R64</f>
        <v xml:space="preserve"> </v>
      </c>
      <c r="BP64" s="343">
        <f>'SCH B2 &amp; B3 (prior yr)'!R64</f>
        <v>0</v>
      </c>
      <c r="BQ64" s="344" t="e">
        <f>BO64-BP64</f>
        <v>#VALUE!</v>
      </c>
      <c r="BR64" s="309" t="str">
        <f>IF(BP64&lt;&gt;0,BQ64/BP64,"")</f>
        <v/>
      </c>
      <c r="BS64" s="277" t="str">
        <f>'SCH B2 &amp; B3'!S64</f>
        <v xml:space="preserve"> </v>
      </c>
      <c r="BT64" s="343">
        <f>'SCH B2 &amp; B3 (prior yr)'!S64</f>
        <v>0</v>
      </c>
      <c r="BU64" s="344" t="e">
        <f>BS64-BT64</f>
        <v>#VALUE!</v>
      </c>
      <c r="BV64" s="309" t="str">
        <f>IF(BT64&lt;&gt;0,BU64/BT64,"")</f>
        <v/>
      </c>
      <c r="BW64" s="277" t="str">
        <f>'SCH B2 &amp; B3'!T64</f>
        <v xml:space="preserve"> </v>
      </c>
      <c r="BX64" s="343">
        <f>'SCH B2 &amp; B3 (prior yr)'!T64</f>
        <v>0</v>
      </c>
      <c r="BY64" s="344" t="e">
        <f>BW64-BX64</f>
        <v>#VALUE!</v>
      </c>
      <c r="BZ64" s="309" t="str">
        <f>IF(BX64&lt;&gt;0,BY64/BX64,"")</f>
        <v/>
      </c>
      <c r="CA64" s="311" t="e">
        <f t="shared" ref="CA64:CB68" si="45">C64+G64+K64+O64+S64+W64+AA64+AE64+AI64+AM64+AQ64+AU64+AY64+BG64+BK64+BO64+BS64+BW64</f>
        <v>#VALUE!</v>
      </c>
      <c r="CB64" s="311">
        <f t="shared" si="45"/>
        <v>0</v>
      </c>
      <c r="CC64" s="344" t="e">
        <f>CA64-CB64</f>
        <v>#VALUE!</v>
      </c>
      <c r="CD64" s="309" t="str">
        <f>IF(CB64&lt;&gt;0,CC64/CB64,"")</f>
        <v/>
      </c>
    </row>
    <row r="65" spans="1:82" ht="20.100000000000001" customHeight="1" x14ac:dyDescent="0.2">
      <c r="A65" s="66">
        <v>52</v>
      </c>
      <c r="B65" s="63" t="s">
        <v>291</v>
      </c>
      <c r="C65" s="277">
        <f>'SCH B2 &amp; B3'!C65</f>
        <v>0</v>
      </c>
      <c r="D65" s="343">
        <f>'SCH B2 &amp; B3 (prior yr)'!C65</f>
        <v>0</v>
      </c>
      <c r="E65" s="344">
        <f>C65-D65</f>
        <v>0</v>
      </c>
      <c r="F65" s="309" t="str">
        <f>IF(D65&lt;&gt;0,E65/D65,"")</f>
        <v/>
      </c>
      <c r="G65" s="277">
        <f>'SCH B2 &amp; B3'!D65</f>
        <v>0</v>
      </c>
      <c r="H65" s="343">
        <f>'SCH B2 &amp; B3 (prior yr)'!D65</f>
        <v>0</v>
      </c>
      <c r="I65" s="344">
        <f>G65-H65</f>
        <v>0</v>
      </c>
      <c r="J65" s="309" t="str">
        <f>IF(H65&lt;&gt;0,I65/H65,"")</f>
        <v/>
      </c>
      <c r="K65" s="277">
        <f>'SCH B2 &amp; B3'!E65</f>
        <v>0</v>
      </c>
      <c r="L65" s="343">
        <f>'SCH B2 &amp; B3 (prior yr)'!E65</f>
        <v>0</v>
      </c>
      <c r="M65" s="344">
        <f>K65-L65</f>
        <v>0</v>
      </c>
      <c r="N65" s="309" t="str">
        <f>IF(L65&lt;&gt;0,M65/L65,"")</f>
        <v/>
      </c>
      <c r="O65" s="277">
        <f>'SCH B2 &amp; B3'!F65</f>
        <v>0</v>
      </c>
      <c r="P65" s="343">
        <f>'SCH B2 &amp; B3 (prior yr)'!F65</f>
        <v>0</v>
      </c>
      <c r="Q65" s="344">
        <f>O65-P65</f>
        <v>0</v>
      </c>
      <c r="R65" s="309" t="str">
        <f>IF(P65&lt;&gt;0,Q65/P65,"")</f>
        <v/>
      </c>
      <c r="S65" s="277">
        <f>'SCH B2 &amp; B3'!G65</f>
        <v>0</v>
      </c>
      <c r="T65" s="343">
        <f>'SCH B2 &amp; B3 (prior yr)'!G65</f>
        <v>0</v>
      </c>
      <c r="U65" s="344">
        <f>S65-T65</f>
        <v>0</v>
      </c>
      <c r="V65" s="309" t="str">
        <f>IF(T65&lt;&gt;0,U65/T65,"")</f>
        <v/>
      </c>
      <c r="W65" s="277">
        <f>'SCH B2 &amp; B3'!H65</f>
        <v>0</v>
      </c>
      <c r="X65" s="343">
        <f>'SCH B2 &amp; B3 (prior yr)'!H65</f>
        <v>0</v>
      </c>
      <c r="Y65" s="344">
        <f>W65-X65</f>
        <v>0</v>
      </c>
      <c r="Z65" s="309" t="str">
        <f>IF(X65&lt;&gt;0,Y65/X65,"")</f>
        <v/>
      </c>
      <c r="AA65" s="277">
        <f>'SCH B2 &amp; B3'!I65</f>
        <v>0</v>
      </c>
      <c r="AB65" s="343">
        <f>'SCH B2 &amp; B3 (prior yr)'!I65</f>
        <v>0</v>
      </c>
      <c r="AC65" s="344">
        <f>AA65-AB65</f>
        <v>0</v>
      </c>
      <c r="AD65" s="309" t="str">
        <f>IF(AB65&lt;&gt;0,AC65/AB65,"")</f>
        <v/>
      </c>
      <c r="AE65" s="277">
        <f>'SCH B2 &amp; B3'!J65</f>
        <v>0</v>
      </c>
      <c r="AF65" s="343">
        <f>'SCH B2 &amp; B3 (prior yr)'!J65</f>
        <v>0</v>
      </c>
      <c r="AG65" s="344">
        <f>AE65-AF65</f>
        <v>0</v>
      </c>
      <c r="AH65" s="309" t="str">
        <f>IF(AF65&lt;&gt;0,AG65/AF65,"")</f>
        <v/>
      </c>
      <c r="AI65" s="343">
        <f>'SCH B2 &amp; B3'!K65</f>
        <v>0</v>
      </c>
      <c r="AJ65" s="343">
        <f>'SCH B2 &amp; B3 (prior yr)'!K65</f>
        <v>0</v>
      </c>
      <c r="AK65" s="344">
        <f>AI65-AJ65</f>
        <v>0</v>
      </c>
      <c r="AL65" s="309" t="str">
        <f>IF(AJ65&lt;&gt;0,AK65/AJ65,"")</f>
        <v/>
      </c>
      <c r="AM65" s="277">
        <f>'SCH B2 &amp; B3'!L65</f>
        <v>0</v>
      </c>
      <c r="AN65" s="343">
        <f>'SCH B2 &amp; B3 (prior yr)'!L65</f>
        <v>0</v>
      </c>
      <c r="AO65" s="344">
        <f>AM65-AN65</f>
        <v>0</v>
      </c>
      <c r="AP65" s="309" t="str">
        <f>IF(AN65&lt;&gt;0,AO65/AN65,"")</f>
        <v/>
      </c>
      <c r="AQ65" s="277">
        <f>'SCH B2 &amp; B3'!M65</f>
        <v>0</v>
      </c>
      <c r="AR65" s="343">
        <f>'SCH B2 &amp; B3 (prior yr)'!M65</f>
        <v>0</v>
      </c>
      <c r="AS65" s="344">
        <f>AQ65-AR65</f>
        <v>0</v>
      </c>
      <c r="AT65" s="309" t="str">
        <f>IF(AR65&lt;&gt;0,AS65/AR65,"")</f>
        <v/>
      </c>
      <c r="AU65" s="277">
        <f>'SCH B2 &amp; B3'!N65</f>
        <v>0</v>
      </c>
      <c r="AV65" s="343">
        <f>'SCH B2 &amp; B3 (prior yr)'!N65</f>
        <v>0</v>
      </c>
      <c r="AW65" s="344">
        <f>AU65-AV65</f>
        <v>0</v>
      </c>
      <c r="AX65" s="309" t="str">
        <f>IF(AV65&lt;&gt;0,AW65/AV65,"")</f>
        <v/>
      </c>
      <c r="AY65" s="277">
        <f>'SCH B2 &amp; B3'!O65</f>
        <v>0</v>
      </c>
      <c r="AZ65" s="343">
        <f>'SCH B2 &amp; B3 (prior yr)'!O65</f>
        <v>0</v>
      </c>
      <c r="BA65" s="344">
        <f>AY65-AZ65</f>
        <v>0</v>
      </c>
      <c r="BB65" s="309" t="str">
        <f>IF(AZ65&lt;&gt;0,BA65/AZ65,"")</f>
        <v/>
      </c>
      <c r="BC65" s="345">
        <f t="shared" si="44"/>
        <v>0</v>
      </c>
      <c r="BD65" s="345">
        <f t="shared" si="44"/>
        <v>0</v>
      </c>
      <c r="BE65" s="345">
        <f>BC65-BD65</f>
        <v>0</v>
      </c>
      <c r="BF65" s="309" t="str">
        <f>IF(BD65&lt;&gt;0,BE65/BD65,"")</f>
        <v/>
      </c>
      <c r="BG65" s="216"/>
      <c r="BH65" s="216"/>
      <c r="BI65" s="344">
        <f>BG65-BH65</f>
        <v>0</v>
      </c>
      <c r="BJ65" s="309" t="str">
        <f>IF(BH65&lt;&gt;0,BI65/BH65,"")</f>
        <v/>
      </c>
      <c r="BK65" s="277">
        <f>'SCH B2 &amp; B3'!Q65</f>
        <v>0</v>
      </c>
      <c r="BL65" s="343">
        <f>'SCH B2 &amp; B3 (prior yr)'!Q65</f>
        <v>0</v>
      </c>
      <c r="BM65" s="344">
        <f>BK65-BL65</f>
        <v>0</v>
      </c>
      <c r="BN65" s="309" t="str">
        <f>IF(BL65&lt;&gt;0,BM65/BL65,"")</f>
        <v/>
      </c>
      <c r="BO65" s="277">
        <f>'SCH B2 &amp; B3'!R65</f>
        <v>0</v>
      </c>
      <c r="BP65" s="343">
        <f>'SCH B2 &amp; B3 (prior yr)'!R65</f>
        <v>0</v>
      </c>
      <c r="BQ65" s="344">
        <f>BO65-BP65</f>
        <v>0</v>
      </c>
      <c r="BR65" s="309" t="str">
        <f>IF(BP65&lt;&gt;0,BQ65/BP65,"")</f>
        <v/>
      </c>
      <c r="BS65" s="277">
        <f>'SCH B2 &amp; B3'!S65</f>
        <v>0</v>
      </c>
      <c r="BT65" s="343">
        <f>'SCH B2 &amp; B3 (prior yr)'!S65</f>
        <v>0</v>
      </c>
      <c r="BU65" s="344">
        <f>BS65-BT65</f>
        <v>0</v>
      </c>
      <c r="BV65" s="309" t="str">
        <f>IF(BT65&lt;&gt;0,BU65/BT65,"")</f>
        <v/>
      </c>
      <c r="BW65" s="277">
        <f>'SCH B2 &amp; B3'!T65</f>
        <v>0</v>
      </c>
      <c r="BX65" s="343">
        <f>'SCH B2 &amp; B3 (prior yr)'!T65</f>
        <v>0</v>
      </c>
      <c r="BY65" s="344">
        <f>BW65-BX65</f>
        <v>0</v>
      </c>
      <c r="BZ65" s="309" t="str">
        <f>IF(BX65&lt;&gt;0,BY65/BX65,"")</f>
        <v/>
      </c>
      <c r="CA65" s="311">
        <f t="shared" si="45"/>
        <v>0</v>
      </c>
      <c r="CB65" s="311">
        <f t="shared" si="45"/>
        <v>0</v>
      </c>
      <c r="CC65" s="344">
        <f>CA65-CB65</f>
        <v>0</v>
      </c>
      <c r="CD65" s="309" t="str">
        <f>IF(CB65&lt;&gt;0,CC65/CB65,"")</f>
        <v/>
      </c>
    </row>
    <row r="66" spans="1:82" ht="20.100000000000001" customHeight="1" x14ac:dyDescent="0.2">
      <c r="A66" s="66">
        <v>53</v>
      </c>
      <c r="B66" s="63" t="s">
        <v>200</v>
      </c>
      <c r="C66" s="277">
        <f>'SCH B2 &amp; B3'!C66</f>
        <v>0</v>
      </c>
      <c r="D66" s="343">
        <f>'SCH B2 &amp; B3 (prior yr)'!C66</f>
        <v>0</v>
      </c>
      <c r="E66" s="344">
        <f>C66-D66</f>
        <v>0</v>
      </c>
      <c r="F66" s="309" t="str">
        <f>IF(D66&lt;&gt;0,E66/D66,"")</f>
        <v/>
      </c>
      <c r="G66" s="277">
        <f>'SCH B2 &amp; B3'!D66</f>
        <v>0</v>
      </c>
      <c r="H66" s="343">
        <f>'SCH B2 &amp; B3 (prior yr)'!D66</f>
        <v>0</v>
      </c>
      <c r="I66" s="344">
        <f>G66-H66</f>
        <v>0</v>
      </c>
      <c r="J66" s="309" t="str">
        <f>IF(H66&lt;&gt;0,I66/H66,"")</f>
        <v/>
      </c>
      <c r="K66" s="277">
        <f>'SCH B2 &amp; B3'!E66</f>
        <v>0</v>
      </c>
      <c r="L66" s="343">
        <f>'SCH B2 &amp; B3 (prior yr)'!E66</f>
        <v>0</v>
      </c>
      <c r="M66" s="344">
        <f>K66-L66</f>
        <v>0</v>
      </c>
      <c r="N66" s="309" t="str">
        <f>IF(L66&lt;&gt;0,M66/L66,"")</f>
        <v/>
      </c>
      <c r="O66" s="277">
        <f>'SCH B2 &amp; B3'!F66</f>
        <v>0</v>
      </c>
      <c r="P66" s="343">
        <f>'SCH B2 &amp; B3 (prior yr)'!F66</f>
        <v>0</v>
      </c>
      <c r="Q66" s="344">
        <f>O66-P66</f>
        <v>0</v>
      </c>
      <c r="R66" s="309" t="str">
        <f>IF(P66&lt;&gt;0,Q66/P66,"")</f>
        <v/>
      </c>
      <c r="S66" s="277">
        <f>'SCH B2 &amp; B3'!G66</f>
        <v>0</v>
      </c>
      <c r="T66" s="343">
        <f>'SCH B2 &amp; B3 (prior yr)'!G66</f>
        <v>0</v>
      </c>
      <c r="U66" s="344">
        <f>S66-T66</f>
        <v>0</v>
      </c>
      <c r="V66" s="309" t="str">
        <f>IF(T66&lt;&gt;0,U66/T66,"")</f>
        <v/>
      </c>
      <c r="W66" s="277">
        <f>'SCH B2 &amp; B3'!H66</f>
        <v>0</v>
      </c>
      <c r="X66" s="343">
        <f>'SCH B2 &amp; B3 (prior yr)'!H66</f>
        <v>0</v>
      </c>
      <c r="Y66" s="344">
        <f>W66-X66</f>
        <v>0</v>
      </c>
      <c r="Z66" s="309" t="str">
        <f>IF(X66&lt;&gt;0,Y66/X66,"")</f>
        <v/>
      </c>
      <c r="AA66" s="277">
        <f>'SCH B2 &amp; B3'!I66</f>
        <v>0</v>
      </c>
      <c r="AB66" s="343">
        <f>'SCH B2 &amp; B3 (prior yr)'!I66</f>
        <v>0</v>
      </c>
      <c r="AC66" s="344">
        <f>AA66-AB66</f>
        <v>0</v>
      </c>
      <c r="AD66" s="309" t="str">
        <f>IF(AB66&lt;&gt;0,AC66/AB66,"")</f>
        <v/>
      </c>
      <c r="AE66" s="277">
        <f>'SCH B2 &amp; B3'!J66</f>
        <v>0</v>
      </c>
      <c r="AF66" s="343">
        <f>'SCH B2 &amp; B3 (prior yr)'!J66</f>
        <v>0</v>
      </c>
      <c r="AG66" s="344">
        <f>AE66-AF66</f>
        <v>0</v>
      </c>
      <c r="AH66" s="309" t="str">
        <f>IF(AF66&lt;&gt;0,AG66/AF66,"")</f>
        <v/>
      </c>
      <c r="AI66" s="343">
        <f>'SCH B2 &amp; B3'!K66</f>
        <v>0</v>
      </c>
      <c r="AJ66" s="343">
        <f>'SCH B2 &amp; B3 (prior yr)'!K66</f>
        <v>0</v>
      </c>
      <c r="AK66" s="344">
        <f>AI66-AJ66</f>
        <v>0</v>
      </c>
      <c r="AL66" s="309" t="str">
        <f>IF(AJ66&lt;&gt;0,AK66/AJ66,"")</f>
        <v/>
      </c>
      <c r="AM66" s="277">
        <f>'SCH B2 &amp; B3'!L66</f>
        <v>0</v>
      </c>
      <c r="AN66" s="343">
        <f>'SCH B2 &amp; B3 (prior yr)'!L66</f>
        <v>0</v>
      </c>
      <c r="AO66" s="344">
        <f>AM66-AN66</f>
        <v>0</v>
      </c>
      <c r="AP66" s="309" t="str">
        <f>IF(AN66&lt;&gt;0,AO66/AN66,"")</f>
        <v/>
      </c>
      <c r="AQ66" s="277">
        <f>'SCH B2 &amp; B3'!M66</f>
        <v>0</v>
      </c>
      <c r="AR66" s="343">
        <f>'SCH B2 &amp; B3 (prior yr)'!M66</f>
        <v>0</v>
      </c>
      <c r="AS66" s="344">
        <f>AQ66-AR66</f>
        <v>0</v>
      </c>
      <c r="AT66" s="309" t="str">
        <f>IF(AR66&lt;&gt;0,AS66/AR66,"")</f>
        <v/>
      </c>
      <c r="AU66" s="277">
        <f>'SCH B2 &amp; B3'!N66</f>
        <v>0</v>
      </c>
      <c r="AV66" s="343">
        <f>'SCH B2 &amp; B3 (prior yr)'!N66</f>
        <v>0</v>
      </c>
      <c r="AW66" s="344">
        <f>AU66-AV66</f>
        <v>0</v>
      </c>
      <c r="AX66" s="309" t="str">
        <f>IF(AV66&lt;&gt;0,AW66/AV66,"")</f>
        <v/>
      </c>
      <c r="AY66" s="277">
        <f>'SCH B2 &amp; B3'!O66</f>
        <v>0</v>
      </c>
      <c r="AZ66" s="343">
        <f>'SCH B2 &amp; B3 (prior yr)'!O66</f>
        <v>0</v>
      </c>
      <c r="BA66" s="344">
        <f>AY66-AZ66</f>
        <v>0</v>
      </c>
      <c r="BB66" s="309" t="str">
        <f>IF(AZ66&lt;&gt;0,BA66/AZ66,"")</f>
        <v/>
      </c>
      <c r="BC66" s="345">
        <f t="shared" si="44"/>
        <v>0</v>
      </c>
      <c r="BD66" s="345">
        <f t="shared" si="44"/>
        <v>0</v>
      </c>
      <c r="BE66" s="345">
        <f>BC66-BD66</f>
        <v>0</v>
      </c>
      <c r="BF66" s="309" t="str">
        <f>IF(BD66&lt;&gt;0,BE66/BD66,"")</f>
        <v/>
      </c>
      <c r="BG66" s="216"/>
      <c r="BH66" s="216"/>
      <c r="BI66" s="344">
        <f>BG66-BH66</f>
        <v>0</v>
      </c>
      <c r="BJ66" s="309" t="str">
        <f>IF(BH66&lt;&gt;0,BI66/BH66,"")</f>
        <v/>
      </c>
      <c r="BK66" s="216"/>
      <c r="BL66" s="216"/>
      <c r="BM66" s="344">
        <f>BK66-BL66</f>
        <v>0</v>
      </c>
      <c r="BN66" s="309" t="str">
        <f>IF(BL66&lt;&gt;0,BM66/BL66,"")</f>
        <v/>
      </c>
      <c r="BO66" s="277">
        <f>'SCH B2 &amp; B3'!R66</f>
        <v>0</v>
      </c>
      <c r="BP66" s="343">
        <f>'SCH B2 &amp; B3 (prior yr)'!R66</f>
        <v>0</v>
      </c>
      <c r="BQ66" s="344">
        <f>BO66-BP66</f>
        <v>0</v>
      </c>
      <c r="BR66" s="309" t="str">
        <f>IF(BP66&lt;&gt;0,BQ66/BP66,"")</f>
        <v/>
      </c>
      <c r="BS66" s="277">
        <f>'SCH B2 &amp; B3'!S66</f>
        <v>0</v>
      </c>
      <c r="BT66" s="343">
        <f>'SCH B2 &amp; B3 (prior yr)'!S66</f>
        <v>0</v>
      </c>
      <c r="BU66" s="344">
        <f>BS66-BT66</f>
        <v>0</v>
      </c>
      <c r="BV66" s="309" t="str">
        <f>IF(BT66&lt;&gt;0,BU66/BT66,"")</f>
        <v/>
      </c>
      <c r="BW66" s="277">
        <f>'SCH B2 &amp; B3'!T66</f>
        <v>0</v>
      </c>
      <c r="BX66" s="343">
        <f>'SCH B2 &amp; B3 (prior yr)'!T66</f>
        <v>0</v>
      </c>
      <c r="BY66" s="344">
        <f>BW66-BX66</f>
        <v>0</v>
      </c>
      <c r="BZ66" s="309" t="str">
        <f>IF(BX66&lt;&gt;0,BY66/BX66,"")</f>
        <v/>
      </c>
      <c r="CA66" s="311">
        <f t="shared" si="45"/>
        <v>0</v>
      </c>
      <c r="CB66" s="311">
        <f t="shared" si="45"/>
        <v>0</v>
      </c>
      <c r="CC66" s="344">
        <f>CA66-CB66</f>
        <v>0</v>
      </c>
      <c r="CD66" s="309" t="str">
        <f>IF(CB66&lt;&gt;0,CC66/CB66,"")</f>
        <v/>
      </c>
    </row>
    <row r="67" spans="1:82" ht="20.100000000000001" customHeight="1" x14ac:dyDescent="0.2">
      <c r="A67" s="66">
        <v>54</v>
      </c>
      <c r="B67" s="63" t="s">
        <v>292</v>
      </c>
      <c r="C67" s="277">
        <f>'SCH B2 &amp; B3'!C67</f>
        <v>0</v>
      </c>
      <c r="D67" s="343">
        <f>'SCH B2 &amp; B3 (prior yr)'!C67</f>
        <v>0</v>
      </c>
      <c r="E67" s="344">
        <f>C67-D67</f>
        <v>0</v>
      </c>
      <c r="F67" s="309" t="str">
        <f>IF(D67&lt;&gt;0,E67/D67,"")</f>
        <v/>
      </c>
      <c r="G67" s="277">
        <f>'SCH B2 &amp; B3'!D67</f>
        <v>0</v>
      </c>
      <c r="H67" s="343">
        <f>'SCH B2 &amp; B3 (prior yr)'!D67</f>
        <v>0</v>
      </c>
      <c r="I67" s="344">
        <f>G67-H67</f>
        <v>0</v>
      </c>
      <c r="J67" s="309" t="str">
        <f>IF(H67&lt;&gt;0,I67/H67,"")</f>
        <v/>
      </c>
      <c r="K67" s="277">
        <f>'SCH B2 &amp; B3'!E67</f>
        <v>0</v>
      </c>
      <c r="L67" s="343">
        <f>'SCH B2 &amp; B3 (prior yr)'!E67</f>
        <v>0</v>
      </c>
      <c r="M67" s="344">
        <f>K67-L67</f>
        <v>0</v>
      </c>
      <c r="N67" s="309" t="str">
        <f>IF(L67&lt;&gt;0,M67/L67,"")</f>
        <v/>
      </c>
      <c r="O67" s="277">
        <f>'SCH B2 &amp; B3'!F67</f>
        <v>0</v>
      </c>
      <c r="P67" s="343">
        <f>'SCH B2 &amp; B3 (prior yr)'!F67</f>
        <v>0</v>
      </c>
      <c r="Q67" s="344">
        <f>O67-P67</f>
        <v>0</v>
      </c>
      <c r="R67" s="309" t="str">
        <f>IF(P67&lt;&gt;0,Q67/P67,"")</f>
        <v/>
      </c>
      <c r="S67" s="277">
        <f>'SCH B2 &amp; B3'!G67</f>
        <v>0</v>
      </c>
      <c r="T67" s="343">
        <f>'SCH B2 &amp; B3 (prior yr)'!G67</f>
        <v>0</v>
      </c>
      <c r="U67" s="344">
        <f>S67-T67</f>
        <v>0</v>
      </c>
      <c r="V67" s="309" t="str">
        <f>IF(T67&lt;&gt;0,U67/T67,"")</f>
        <v/>
      </c>
      <c r="W67" s="277">
        <f>'SCH B2 &amp; B3'!H67</f>
        <v>0</v>
      </c>
      <c r="X67" s="343">
        <f>'SCH B2 &amp; B3 (prior yr)'!H67</f>
        <v>0</v>
      </c>
      <c r="Y67" s="344">
        <f>W67-X67</f>
        <v>0</v>
      </c>
      <c r="Z67" s="309" t="str">
        <f>IF(X67&lt;&gt;0,Y67/X67,"")</f>
        <v/>
      </c>
      <c r="AA67" s="277">
        <f>'SCH B2 &amp; B3'!I67</f>
        <v>0</v>
      </c>
      <c r="AB67" s="343">
        <f>'SCH B2 &amp; B3 (prior yr)'!I67</f>
        <v>0</v>
      </c>
      <c r="AC67" s="344">
        <f>AA67-AB67</f>
        <v>0</v>
      </c>
      <c r="AD67" s="309" t="str">
        <f>IF(AB67&lt;&gt;0,AC67/AB67,"")</f>
        <v/>
      </c>
      <c r="AE67" s="277">
        <f>'SCH B2 &amp; B3'!J67</f>
        <v>0</v>
      </c>
      <c r="AF67" s="343">
        <f>'SCH B2 &amp; B3 (prior yr)'!J67</f>
        <v>0</v>
      </c>
      <c r="AG67" s="344">
        <f>AE67-AF67</f>
        <v>0</v>
      </c>
      <c r="AH67" s="309" t="str">
        <f>IF(AF67&lt;&gt;0,AG67/AF67,"")</f>
        <v/>
      </c>
      <c r="AI67" s="343">
        <f>'SCH B2 &amp; B3'!K67</f>
        <v>0</v>
      </c>
      <c r="AJ67" s="343">
        <f>'SCH B2 &amp; B3 (prior yr)'!K67</f>
        <v>0</v>
      </c>
      <c r="AK67" s="344">
        <f>AI67-AJ67</f>
        <v>0</v>
      </c>
      <c r="AL67" s="309" t="str">
        <f>IF(AJ67&lt;&gt;0,AK67/AJ67,"")</f>
        <v/>
      </c>
      <c r="AM67" s="277">
        <f>'SCH B2 &amp; B3'!L67</f>
        <v>0</v>
      </c>
      <c r="AN67" s="343">
        <f>'SCH B2 &amp; B3 (prior yr)'!L67</f>
        <v>0</v>
      </c>
      <c r="AO67" s="344">
        <f>AM67-AN67</f>
        <v>0</v>
      </c>
      <c r="AP67" s="309" t="str">
        <f>IF(AN67&lt;&gt;0,AO67/AN67,"")</f>
        <v/>
      </c>
      <c r="AQ67" s="277">
        <f>'SCH B2 &amp; B3'!M67</f>
        <v>0</v>
      </c>
      <c r="AR67" s="343">
        <f>'SCH B2 &amp; B3 (prior yr)'!M67</f>
        <v>0</v>
      </c>
      <c r="AS67" s="344">
        <f>AQ67-AR67</f>
        <v>0</v>
      </c>
      <c r="AT67" s="309" t="str">
        <f>IF(AR67&lt;&gt;0,AS67/AR67,"")</f>
        <v/>
      </c>
      <c r="AU67" s="277">
        <f>'SCH B2 &amp; B3'!N67</f>
        <v>0</v>
      </c>
      <c r="AV67" s="343">
        <f>'SCH B2 &amp; B3 (prior yr)'!N67</f>
        <v>0</v>
      </c>
      <c r="AW67" s="344">
        <f>AU67-AV67</f>
        <v>0</v>
      </c>
      <c r="AX67" s="309" t="str">
        <f>IF(AV67&lt;&gt;0,AW67/AV67,"")</f>
        <v/>
      </c>
      <c r="AY67" s="277">
        <f>'SCH B2 &amp; B3'!O67</f>
        <v>0</v>
      </c>
      <c r="AZ67" s="343">
        <f>'SCH B2 &amp; B3 (prior yr)'!O67</f>
        <v>0</v>
      </c>
      <c r="BA67" s="344">
        <f>AY67-AZ67</f>
        <v>0</v>
      </c>
      <c r="BB67" s="309" t="str">
        <f>IF(AZ67&lt;&gt;0,BA67/AZ67,"")</f>
        <v/>
      </c>
      <c r="BC67" s="345">
        <f t="shared" si="44"/>
        <v>0</v>
      </c>
      <c r="BD67" s="345">
        <f t="shared" si="44"/>
        <v>0</v>
      </c>
      <c r="BE67" s="345">
        <f>BC67-BD67</f>
        <v>0</v>
      </c>
      <c r="BF67" s="309" t="str">
        <f>IF(BD67&lt;&gt;0,BE67/BD67,"")</f>
        <v/>
      </c>
      <c r="BG67" s="216"/>
      <c r="BH67" s="216"/>
      <c r="BI67" s="344">
        <f>BG67-BH67</f>
        <v>0</v>
      </c>
      <c r="BJ67" s="309" t="str">
        <f>IF(BH67&lt;&gt;0,BI67/BH67,"")</f>
        <v/>
      </c>
      <c r="BK67" s="216"/>
      <c r="BL67" s="216"/>
      <c r="BM67" s="344">
        <f>BK67-BL67</f>
        <v>0</v>
      </c>
      <c r="BN67" s="309" t="str">
        <f>IF(BL67&lt;&gt;0,BM67/BL67,"")</f>
        <v/>
      </c>
      <c r="BO67" s="216"/>
      <c r="BP67" s="216"/>
      <c r="BQ67" s="344">
        <f>BO67-BP67</f>
        <v>0</v>
      </c>
      <c r="BR67" s="309" t="str">
        <f>IF(BP67&lt;&gt;0,BQ67/BP67,"")</f>
        <v/>
      </c>
      <c r="BS67" s="277">
        <f>'SCH B2 &amp; B3'!S67</f>
        <v>0</v>
      </c>
      <c r="BT67" s="343">
        <f>'SCH B2 &amp; B3 (prior yr)'!S67</f>
        <v>0</v>
      </c>
      <c r="BU67" s="344">
        <f>BS67-BT67</f>
        <v>0</v>
      </c>
      <c r="BV67" s="309" t="str">
        <f>IF(BT67&lt;&gt;0,BU67/BT67,"")</f>
        <v/>
      </c>
      <c r="BW67" s="277">
        <f>'SCH B2 &amp; B3'!T67</f>
        <v>0</v>
      </c>
      <c r="BX67" s="343">
        <f>'SCH B2 &amp; B3 (prior yr)'!T67</f>
        <v>0</v>
      </c>
      <c r="BY67" s="344">
        <f>BW67-BX67</f>
        <v>0</v>
      </c>
      <c r="BZ67" s="309" t="str">
        <f>IF(BX67&lt;&gt;0,BY67/BX67,"")</f>
        <v/>
      </c>
      <c r="CA67" s="311">
        <f t="shared" si="45"/>
        <v>0</v>
      </c>
      <c r="CB67" s="311">
        <f t="shared" si="45"/>
        <v>0</v>
      </c>
      <c r="CC67" s="344">
        <f>CA67-CB67</f>
        <v>0</v>
      </c>
      <c r="CD67" s="309" t="str">
        <f>IF(CB67&lt;&gt;0,CC67/CB67,"")</f>
        <v/>
      </c>
    </row>
    <row r="68" spans="1:82" ht="20.100000000000001" customHeight="1" x14ac:dyDescent="0.2">
      <c r="A68" s="66">
        <v>55</v>
      </c>
      <c r="B68" s="63" t="s">
        <v>293</v>
      </c>
      <c r="C68" s="277">
        <f>'SCH B2 &amp; B3'!C68</f>
        <v>0</v>
      </c>
      <c r="D68" s="343">
        <f>'SCH B2 &amp; B3 (prior yr)'!C68</f>
        <v>0</v>
      </c>
      <c r="E68" s="344">
        <f>C68-D68</f>
        <v>0</v>
      </c>
      <c r="F68" s="309" t="str">
        <f>IF(D68&lt;&gt;0,E68/D68,"")</f>
        <v/>
      </c>
      <c r="G68" s="277">
        <f>'SCH B2 &amp; B3'!D68</f>
        <v>0</v>
      </c>
      <c r="H68" s="343">
        <f>'SCH B2 &amp; B3 (prior yr)'!D68</f>
        <v>0</v>
      </c>
      <c r="I68" s="344">
        <f>G68-H68</f>
        <v>0</v>
      </c>
      <c r="J68" s="309" t="str">
        <f>IF(H68&lt;&gt;0,I68/H68,"")</f>
        <v/>
      </c>
      <c r="K68" s="277">
        <f>'SCH B2 &amp; B3'!E68</f>
        <v>0</v>
      </c>
      <c r="L68" s="343">
        <f>'SCH B2 &amp; B3 (prior yr)'!E68</f>
        <v>0</v>
      </c>
      <c r="M68" s="344">
        <f>K68-L68</f>
        <v>0</v>
      </c>
      <c r="N68" s="309" t="str">
        <f>IF(L68&lt;&gt;0,M68/L68,"")</f>
        <v/>
      </c>
      <c r="O68" s="277">
        <f>'SCH B2 &amp; B3'!F68</f>
        <v>0</v>
      </c>
      <c r="P68" s="343">
        <f>'SCH B2 &amp; B3 (prior yr)'!F68</f>
        <v>0</v>
      </c>
      <c r="Q68" s="344">
        <f>O68-P68</f>
        <v>0</v>
      </c>
      <c r="R68" s="309" t="str">
        <f>IF(P68&lt;&gt;0,Q68/P68,"")</f>
        <v/>
      </c>
      <c r="S68" s="277">
        <f>'SCH B2 &amp; B3'!G68</f>
        <v>0</v>
      </c>
      <c r="T68" s="343">
        <f>'SCH B2 &amp; B3 (prior yr)'!G68</f>
        <v>0</v>
      </c>
      <c r="U68" s="344">
        <f>S68-T68</f>
        <v>0</v>
      </c>
      <c r="V68" s="309" t="str">
        <f>IF(T68&lt;&gt;0,U68/T68,"")</f>
        <v/>
      </c>
      <c r="W68" s="277">
        <f>'SCH B2 &amp; B3'!H68</f>
        <v>0</v>
      </c>
      <c r="X68" s="343">
        <f>'SCH B2 &amp; B3 (prior yr)'!H68</f>
        <v>0</v>
      </c>
      <c r="Y68" s="344">
        <f>W68-X68</f>
        <v>0</v>
      </c>
      <c r="Z68" s="309" t="str">
        <f>IF(X68&lt;&gt;0,Y68/X68,"")</f>
        <v/>
      </c>
      <c r="AA68" s="277">
        <f>'SCH B2 &amp; B3'!I68</f>
        <v>0</v>
      </c>
      <c r="AB68" s="343">
        <f>'SCH B2 &amp; B3 (prior yr)'!I68</f>
        <v>0</v>
      </c>
      <c r="AC68" s="344">
        <f>AA68-AB68</f>
        <v>0</v>
      </c>
      <c r="AD68" s="309" t="str">
        <f>IF(AB68&lt;&gt;0,AC68/AB68,"")</f>
        <v/>
      </c>
      <c r="AE68" s="277">
        <f>'SCH B2 &amp; B3'!J68</f>
        <v>0</v>
      </c>
      <c r="AF68" s="343">
        <f>'SCH B2 &amp; B3 (prior yr)'!J68</f>
        <v>0</v>
      </c>
      <c r="AG68" s="344">
        <f>AE68-AF68</f>
        <v>0</v>
      </c>
      <c r="AH68" s="309" t="str">
        <f>IF(AF68&lt;&gt;0,AG68/AF68,"")</f>
        <v/>
      </c>
      <c r="AI68" s="343">
        <f>'SCH B2 &amp; B3'!K68</f>
        <v>0</v>
      </c>
      <c r="AJ68" s="343">
        <f>'SCH B2 &amp; B3 (prior yr)'!K68</f>
        <v>0</v>
      </c>
      <c r="AK68" s="344">
        <f>AI68-AJ68</f>
        <v>0</v>
      </c>
      <c r="AL68" s="309" t="str">
        <f>IF(AJ68&lt;&gt;0,AK68/AJ68,"")</f>
        <v/>
      </c>
      <c r="AM68" s="277">
        <f>'SCH B2 &amp; B3'!L68</f>
        <v>0</v>
      </c>
      <c r="AN68" s="343">
        <f>'SCH B2 &amp; B3 (prior yr)'!L68</f>
        <v>0</v>
      </c>
      <c r="AO68" s="344">
        <f>AM68-AN68</f>
        <v>0</v>
      </c>
      <c r="AP68" s="309" t="str">
        <f>IF(AN68&lt;&gt;0,AO68/AN68,"")</f>
        <v/>
      </c>
      <c r="AQ68" s="277">
        <f>'SCH B2 &amp; B3'!M68</f>
        <v>0</v>
      </c>
      <c r="AR68" s="343">
        <f>'SCH B2 &amp; B3 (prior yr)'!M68</f>
        <v>0</v>
      </c>
      <c r="AS68" s="344">
        <f>AQ68-AR68</f>
        <v>0</v>
      </c>
      <c r="AT68" s="309" t="str">
        <f>IF(AR68&lt;&gt;0,AS68/AR68,"")</f>
        <v/>
      </c>
      <c r="AU68" s="277">
        <f>'SCH B2 &amp; B3'!N68</f>
        <v>0</v>
      </c>
      <c r="AV68" s="343">
        <f>'SCH B2 &amp; B3 (prior yr)'!N68</f>
        <v>0</v>
      </c>
      <c r="AW68" s="344">
        <f>AU68-AV68</f>
        <v>0</v>
      </c>
      <c r="AX68" s="309" t="str">
        <f>IF(AV68&lt;&gt;0,AW68/AV68,"")</f>
        <v/>
      </c>
      <c r="AY68" s="277">
        <f>'SCH B2 &amp; B3'!O68</f>
        <v>0</v>
      </c>
      <c r="AZ68" s="343">
        <f>'SCH B2 &amp; B3 (prior yr)'!O68</f>
        <v>0</v>
      </c>
      <c r="BA68" s="344">
        <f>AY68-AZ68</f>
        <v>0</v>
      </c>
      <c r="BB68" s="309" t="str">
        <f>IF(AZ68&lt;&gt;0,BA68/AZ68,"")</f>
        <v/>
      </c>
      <c r="BC68" s="345">
        <f t="shared" si="44"/>
        <v>0</v>
      </c>
      <c r="BD68" s="345">
        <f t="shared" si="44"/>
        <v>0</v>
      </c>
      <c r="BE68" s="345">
        <f>BC68-BD68</f>
        <v>0</v>
      </c>
      <c r="BF68" s="309" t="str">
        <f>IF(BD68&lt;&gt;0,BE68/BD68,"")</f>
        <v/>
      </c>
      <c r="BG68" s="216"/>
      <c r="BH68" s="216"/>
      <c r="BI68" s="344">
        <f>BG68-BH68</f>
        <v>0</v>
      </c>
      <c r="BJ68" s="309" t="str">
        <f>IF(BH68&lt;&gt;0,BI68/BH68,"")</f>
        <v/>
      </c>
      <c r="BK68" s="216"/>
      <c r="BL68" s="216"/>
      <c r="BM68" s="344">
        <f>BK68-BL68</f>
        <v>0</v>
      </c>
      <c r="BN68" s="309" t="str">
        <f>IF(BL68&lt;&gt;0,BM68/BL68,"")</f>
        <v/>
      </c>
      <c r="BO68" s="216"/>
      <c r="BP68" s="216"/>
      <c r="BQ68" s="344">
        <f>BO68-BP68</f>
        <v>0</v>
      </c>
      <c r="BR68" s="309" t="str">
        <f>IF(BP68&lt;&gt;0,BQ68/BP68,"")</f>
        <v/>
      </c>
      <c r="BS68" s="216"/>
      <c r="BT68" s="216"/>
      <c r="BU68" s="344">
        <f>BS68-BT68</f>
        <v>0</v>
      </c>
      <c r="BV68" s="309" t="str">
        <f>IF(BT68&lt;&gt;0,BU68/BT68,"")</f>
        <v/>
      </c>
      <c r="BW68" s="277">
        <f>'SCH B2 &amp; B3'!T68</f>
        <v>0</v>
      </c>
      <c r="BX68" s="343">
        <f>'SCH B2 &amp; B3 (prior yr)'!T68</f>
        <v>0</v>
      </c>
      <c r="BY68" s="344">
        <f>BW68-BX68</f>
        <v>0</v>
      </c>
      <c r="BZ68" s="309" t="str">
        <f>IF(BX68&lt;&gt;0,BY68/BX68,"")</f>
        <v/>
      </c>
      <c r="CA68" s="311">
        <f t="shared" si="45"/>
        <v>0</v>
      </c>
      <c r="CB68" s="311">
        <f t="shared" si="45"/>
        <v>0</v>
      </c>
      <c r="CC68" s="344">
        <f>CA68-CB68</f>
        <v>0</v>
      </c>
      <c r="CD68" s="309" t="str">
        <f>IF(CB68&lt;&gt;0,CC68/CB68,"")</f>
        <v/>
      </c>
    </row>
    <row r="69" spans="1:82" ht="10.15" customHeight="1" x14ac:dyDescent="0.2">
      <c r="A69" s="165"/>
      <c r="B69" s="166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</row>
    <row r="70" spans="1:82" ht="20.100000000000001" customHeight="1" x14ac:dyDescent="0.25">
      <c r="A70" s="66">
        <v>56</v>
      </c>
      <c r="B70" s="65" t="s">
        <v>397</v>
      </c>
      <c r="C70" s="277">
        <f>'SCH B2 &amp; B3'!C70</f>
        <v>0</v>
      </c>
      <c r="D70" s="343">
        <f>'SCH B2 &amp; B3 (prior yr)'!C70</f>
        <v>0</v>
      </c>
      <c r="E70" s="344">
        <f>C70-D70</f>
        <v>0</v>
      </c>
      <c r="F70" s="309" t="str">
        <f>IF(D70&lt;&gt;0,E70/D70,"")</f>
        <v/>
      </c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316"/>
      <c r="BH70" s="314"/>
      <c r="BI70" s="314"/>
      <c r="BJ70" s="314"/>
      <c r="BK70" s="314"/>
      <c r="BL70" s="314"/>
      <c r="BM70" s="314"/>
      <c r="BN70" s="314"/>
      <c r="BO70" s="314"/>
      <c r="BP70" s="314"/>
      <c r="BQ70" s="314"/>
      <c r="BR70" s="314"/>
      <c r="BS70" s="314"/>
      <c r="BT70" s="314"/>
      <c r="BU70" s="314"/>
      <c r="BV70" s="314"/>
      <c r="BW70" s="314"/>
      <c r="BX70" s="314"/>
      <c r="BY70" s="314"/>
      <c r="BZ70" s="317"/>
      <c r="CA70" s="311">
        <f t="shared" ref="CA70:CB72" si="46">C70+G70+K70+O70+S70+W70+AA70+AE70+AI70+AM70+AQ70+AU70+AY70+BG70+BK70+BO70+BS70+BW70</f>
        <v>0</v>
      </c>
      <c r="CB70" s="311">
        <f t="shared" si="46"/>
        <v>0</v>
      </c>
      <c r="CC70" s="344">
        <f>CA70-CB70</f>
        <v>0</v>
      </c>
      <c r="CD70" s="309" t="str">
        <f>IF(CB70&lt;&gt;0,CC70/CB70,"")</f>
        <v/>
      </c>
    </row>
    <row r="71" spans="1:82" ht="20.100000000000001" customHeight="1" x14ac:dyDescent="0.25">
      <c r="A71" s="66">
        <v>57</v>
      </c>
      <c r="B71" s="65" t="s">
        <v>396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343">
        <f>'SCH B2 &amp; B3'!K71</f>
        <v>0</v>
      </c>
      <c r="AJ71" s="343">
        <f>'SCH B2 &amp; B3 (prior yr)'!K71</f>
        <v>0</v>
      </c>
      <c r="AK71" s="344">
        <f>AI71-AJ71</f>
        <v>0</v>
      </c>
      <c r="AL71" s="309" t="str">
        <f>IF(AJ71&lt;&gt;0,AK71/AJ71,"")</f>
        <v/>
      </c>
      <c r="AM71" s="277">
        <f>'SCH B2 &amp; B3'!L71</f>
        <v>0</v>
      </c>
      <c r="AN71" s="343">
        <f>'SCH B2 &amp; B3 (prior yr)'!L71</f>
        <v>0</v>
      </c>
      <c r="AO71" s="344">
        <f>AM71-AN71</f>
        <v>0</v>
      </c>
      <c r="AP71" s="309" t="str">
        <f>IF(AN71&lt;&gt;0,AO71/AN71,"")</f>
        <v/>
      </c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355"/>
      <c r="BF71" s="355"/>
      <c r="BG71" s="316"/>
      <c r="BH71" s="314"/>
      <c r="BI71" s="314"/>
      <c r="BJ71" s="314"/>
      <c r="BK71" s="314"/>
      <c r="BL71" s="314"/>
      <c r="BM71" s="314"/>
      <c r="BN71" s="314"/>
      <c r="BO71" s="314"/>
      <c r="BP71" s="314"/>
      <c r="BQ71" s="314"/>
      <c r="BR71" s="314"/>
      <c r="BS71" s="314"/>
      <c r="BT71" s="314"/>
      <c r="BU71" s="314"/>
      <c r="BV71" s="314"/>
      <c r="BW71" s="314"/>
      <c r="BX71" s="314"/>
      <c r="BY71" s="314"/>
      <c r="BZ71" s="317"/>
      <c r="CA71" s="311">
        <f t="shared" si="46"/>
        <v>0</v>
      </c>
      <c r="CB71" s="311">
        <f t="shared" si="46"/>
        <v>0</v>
      </c>
      <c r="CC71" s="344">
        <f>CA71-CB71</f>
        <v>0</v>
      </c>
      <c r="CD71" s="309" t="str">
        <f>IF(CB71&lt;&gt;0,CC71/CB71,"")</f>
        <v/>
      </c>
    </row>
    <row r="72" spans="1:82" ht="20.100000000000001" customHeight="1" x14ac:dyDescent="0.25">
      <c r="A72" s="66">
        <v>58</v>
      </c>
      <c r="B72" s="65" t="s">
        <v>395</v>
      </c>
      <c r="C72" s="277">
        <f>'SCH B2 &amp; B3'!C72</f>
        <v>0</v>
      </c>
      <c r="D72" s="343">
        <f>'SCH B2 &amp; B3 (prior yr)'!C72</f>
        <v>0</v>
      </c>
      <c r="E72" s="344">
        <f>C72-D72</f>
        <v>0</v>
      </c>
      <c r="F72" s="309" t="str">
        <f>IF(D72&lt;&gt;0,E72/D72,"")</f>
        <v/>
      </c>
      <c r="G72" s="277">
        <f>'SCH B2 &amp; B3'!D72</f>
        <v>0</v>
      </c>
      <c r="H72" s="343">
        <f>'SCH B2 &amp; B3 (prior yr)'!D72</f>
        <v>0</v>
      </c>
      <c r="I72" s="344">
        <f>G72-H72</f>
        <v>0</v>
      </c>
      <c r="J72" s="309" t="str">
        <f>IF(H72&lt;&gt;0,I72/H72,"")</f>
        <v/>
      </c>
      <c r="K72" s="277">
        <f>'SCH B2 &amp; B3'!E72</f>
        <v>0</v>
      </c>
      <c r="L72" s="343">
        <f>'SCH B2 &amp; B3 (prior yr)'!E72</f>
        <v>0</v>
      </c>
      <c r="M72" s="344">
        <f>K72-L72</f>
        <v>0</v>
      </c>
      <c r="N72" s="309" t="str">
        <f>IF(L72&lt;&gt;0,M72/L72,"")</f>
        <v/>
      </c>
      <c r="O72" s="277">
        <f>'SCH B2 &amp; B3'!F72</f>
        <v>0</v>
      </c>
      <c r="P72" s="343">
        <f>'SCH B2 &amp; B3 (prior yr)'!F72</f>
        <v>0</v>
      </c>
      <c r="Q72" s="344">
        <f>O72-P72</f>
        <v>0</v>
      </c>
      <c r="R72" s="309" t="str">
        <f>IF(P72&lt;&gt;0,Q72/P72,"")</f>
        <v/>
      </c>
      <c r="S72" s="277">
        <f>'SCH B2 &amp; B3'!G72</f>
        <v>0</v>
      </c>
      <c r="T72" s="343">
        <f>'SCH B2 &amp; B3 (prior yr)'!G72</f>
        <v>0</v>
      </c>
      <c r="U72" s="344">
        <f>S72-T72</f>
        <v>0</v>
      </c>
      <c r="V72" s="309" t="str">
        <f>IF(T72&lt;&gt;0,U72/T72,"")</f>
        <v/>
      </c>
      <c r="W72" s="277">
        <f>'SCH B2 &amp; B3'!H72</f>
        <v>0</v>
      </c>
      <c r="X72" s="343">
        <f>'SCH B2 &amp; B3 (prior yr)'!H72</f>
        <v>0</v>
      </c>
      <c r="Y72" s="344">
        <f>W72-X72</f>
        <v>0</v>
      </c>
      <c r="Z72" s="309" t="str">
        <f>IF(X72&lt;&gt;0,Y72/X72,"")</f>
        <v/>
      </c>
      <c r="AA72" s="277">
        <f>'SCH B2 &amp; B3'!I72</f>
        <v>0</v>
      </c>
      <c r="AB72" s="343">
        <f>'SCH B2 &amp; B3 (prior yr)'!I72</f>
        <v>0</v>
      </c>
      <c r="AC72" s="344">
        <f>AA72-AB72</f>
        <v>0</v>
      </c>
      <c r="AD72" s="309" t="str">
        <f>IF(AB72&lt;&gt;0,AC72/AB72,"")</f>
        <v/>
      </c>
      <c r="AE72" s="277">
        <f>'SCH B2 &amp; B3'!J72</f>
        <v>0</v>
      </c>
      <c r="AF72" s="343">
        <f>'SCH B2 &amp; B3 (prior yr)'!J72</f>
        <v>0</v>
      </c>
      <c r="AG72" s="344">
        <f>AE72-AF72</f>
        <v>0</v>
      </c>
      <c r="AH72" s="309" t="str">
        <f>IF(AF72&lt;&gt;0,AG72/AF72,"")</f>
        <v/>
      </c>
      <c r="AI72" s="343">
        <f>'SCH B2 &amp; B3'!K72</f>
        <v>0</v>
      </c>
      <c r="AJ72" s="343">
        <f>'SCH B2 &amp; B3 (prior yr)'!K72</f>
        <v>0</v>
      </c>
      <c r="AK72" s="344">
        <f>AI72-AJ72</f>
        <v>0</v>
      </c>
      <c r="AL72" s="309" t="str">
        <f>IF(AJ72&lt;&gt;0,AK72/AJ72,"")</f>
        <v/>
      </c>
      <c r="AM72" s="277">
        <f>'SCH B2 &amp; B3'!L72</f>
        <v>0</v>
      </c>
      <c r="AN72" s="343">
        <f>'SCH B2 &amp; B3 (prior yr)'!L72</f>
        <v>0</v>
      </c>
      <c r="AO72" s="344">
        <f>AM72-AN72</f>
        <v>0</v>
      </c>
      <c r="AP72" s="398" t="str">
        <f>IF(AN72&lt;&gt;0,AO72/AN72,"")</f>
        <v/>
      </c>
      <c r="AQ72" s="277">
        <f>'SCH B2 &amp; B3'!M72</f>
        <v>0</v>
      </c>
      <c r="AR72" s="343">
        <f>'SCH B2 &amp; B3 (prior yr)'!M72</f>
        <v>0</v>
      </c>
      <c r="AS72" s="344">
        <f>AQ72-AR72</f>
        <v>0</v>
      </c>
      <c r="AT72" s="309" t="str">
        <f>IF(AR72&lt;&gt;0,AS72/AR72,"")</f>
        <v/>
      </c>
      <c r="AU72" s="277">
        <f>'SCH B2 &amp; B3'!N72</f>
        <v>0</v>
      </c>
      <c r="AV72" s="343">
        <f>'SCH B2 &amp; B3 (prior yr)'!N72</f>
        <v>0</v>
      </c>
      <c r="AW72" s="344">
        <f>AU72-AV72</f>
        <v>0</v>
      </c>
      <c r="AX72" s="309" t="str">
        <f>IF(AV72&lt;&gt;0,AW72/AV72,"")</f>
        <v/>
      </c>
      <c r="AY72" s="277">
        <f>'SCH B2 &amp; B3'!O72</f>
        <v>0</v>
      </c>
      <c r="AZ72" s="343">
        <f>'SCH B2 &amp; B3 (prior yr)'!O72</f>
        <v>0</v>
      </c>
      <c r="BA72" s="344">
        <f>AY72-AZ72</f>
        <v>0</v>
      </c>
      <c r="BB72" s="309" t="str">
        <f>IF(AZ72&lt;&gt;0,BA72/AZ72,"")</f>
        <v/>
      </c>
      <c r="BC72" s="345">
        <f>AQ72+AU72+AY72</f>
        <v>0</v>
      </c>
      <c r="BD72" s="345">
        <f>AR72+AV72+AZ72</f>
        <v>0</v>
      </c>
      <c r="BE72" s="309"/>
      <c r="BF72" s="309"/>
      <c r="BG72" s="316"/>
      <c r="BH72" s="314"/>
      <c r="BI72" s="314"/>
      <c r="BJ72" s="314"/>
      <c r="BK72" s="314"/>
      <c r="BL72" s="314"/>
      <c r="BM72" s="314"/>
      <c r="BN72" s="314"/>
      <c r="BO72" s="314"/>
      <c r="BP72" s="314"/>
      <c r="BQ72" s="314"/>
      <c r="BR72" s="314"/>
      <c r="BS72" s="314"/>
      <c r="BT72" s="314"/>
      <c r="BU72" s="314"/>
      <c r="BV72" s="314"/>
      <c r="BW72" s="314"/>
      <c r="BX72" s="314"/>
      <c r="BY72" s="314"/>
      <c r="BZ72" s="317"/>
      <c r="CA72" s="311">
        <f t="shared" si="46"/>
        <v>0</v>
      </c>
      <c r="CB72" s="311">
        <f t="shared" si="46"/>
        <v>0</v>
      </c>
      <c r="CC72" s="344">
        <f>CA72-CB72</f>
        <v>0</v>
      </c>
      <c r="CD72" s="398" t="str">
        <f>IF(CB72&lt;&gt;0,CC72/CB72,"")</f>
        <v/>
      </c>
    </row>
    <row r="73" spans="1:82" ht="10.15" customHeight="1" x14ac:dyDescent="0.2">
      <c r="A73" s="165"/>
      <c r="B73" s="166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147"/>
      <c r="CB73" s="147"/>
      <c r="CC73" s="147"/>
      <c r="CD73" s="147"/>
    </row>
    <row r="74" spans="1:82" ht="20.100000000000001" customHeight="1" x14ac:dyDescent="0.25">
      <c r="A74" s="66">
        <v>59</v>
      </c>
      <c r="B74" s="64" t="s">
        <v>399</v>
      </c>
      <c r="C74" s="311">
        <f>SUM(C61:C72)</f>
        <v>0</v>
      </c>
      <c r="D74" s="318">
        <f>SUM(D61:D72)</f>
        <v>0</v>
      </c>
      <c r="E74" s="345">
        <f>C74-D74</f>
        <v>0</v>
      </c>
      <c r="F74" s="309" t="str">
        <f>IF(D74&lt;&gt;0,E74/D74,"")</f>
        <v/>
      </c>
      <c r="G74" s="311">
        <f>SUM(G61:G72)</f>
        <v>0</v>
      </c>
      <c r="H74" s="318">
        <f>SUM(H61:H72)</f>
        <v>0</v>
      </c>
      <c r="I74" s="345">
        <f>G74-H74</f>
        <v>0</v>
      </c>
      <c r="J74" s="309" t="str">
        <f>IF(H74&lt;&gt;0,I74/H74,"")</f>
        <v/>
      </c>
      <c r="K74" s="311">
        <f>SUM(K61:K72)</f>
        <v>0</v>
      </c>
      <c r="L74" s="318">
        <f>SUM(L61:L72)</f>
        <v>0</v>
      </c>
      <c r="M74" s="345">
        <f>K74-L74</f>
        <v>0</v>
      </c>
      <c r="N74" s="309" t="str">
        <f>IF(L74&lt;&gt;0,M74/L74,"")</f>
        <v/>
      </c>
      <c r="O74" s="311">
        <f>SUM(O61:O72)</f>
        <v>0</v>
      </c>
      <c r="P74" s="318">
        <f>SUM(P61:P72)</f>
        <v>0</v>
      </c>
      <c r="Q74" s="345">
        <f>O74-P74</f>
        <v>0</v>
      </c>
      <c r="R74" s="309" t="str">
        <f>IF(P74&lt;&gt;0,Q74/P74,"")</f>
        <v/>
      </c>
      <c r="S74" s="311">
        <f>SUM(S61:S72)</f>
        <v>0</v>
      </c>
      <c r="T74" s="318">
        <f>SUM(T61:T72)</f>
        <v>0</v>
      </c>
      <c r="U74" s="345">
        <f>S74-T74</f>
        <v>0</v>
      </c>
      <c r="V74" s="309" t="str">
        <f>IF(T74&lt;&gt;0,U74/T74,"")</f>
        <v/>
      </c>
      <c r="W74" s="311">
        <f>SUM(W61:W72)</f>
        <v>0</v>
      </c>
      <c r="X74" s="318">
        <f>SUM(X61:X72)</f>
        <v>0</v>
      </c>
      <c r="Y74" s="345">
        <f>W74-X74</f>
        <v>0</v>
      </c>
      <c r="Z74" s="309" t="str">
        <f>IF(X74&lt;&gt;0,Y74/X74,"")</f>
        <v/>
      </c>
      <c r="AA74" s="311">
        <f>SUM(AA61:AA72)</f>
        <v>0</v>
      </c>
      <c r="AB74" s="318">
        <f>SUM(AB61:AB72)</f>
        <v>0</v>
      </c>
      <c r="AC74" s="345">
        <f>AA74-AB74</f>
        <v>0</v>
      </c>
      <c r="AD74" s="309" t="str">
        <f>IF(AB74&lt;&gt;0,AC74/AB74,"")</f>
        <v/>
      </c>
      <c r="AE74" s="311">
        <f>SUM(AE61:AE72)</f>
        <v>0</v>
      </c>
      <c r="AF74" s="318">
        <f>SUM(AF61:AF72)</f>
        <v>0</v>
      </c>
      <c r="AG74" s="345">
        <f>AE74-AF74</f>
        <v>0</v>
      </c>
      <c r="AH74" s="309" t="str">
        <f>IF(AF74&lt;&gt;0,AG74/AF74,"")</f>
        <v/>
      </c>
      <c r="AI74" s="311">
        <f>SUM(AI61:AI72)</f>
        <v>0</v>
      </c>
      <c r="AJ74" s="318">
        <f>SUM(AJ61:AJ72)</f>
        <v>0</v>
      </c>
      <c r="AK74" s="345">
        <f>AI74-AJ74</f>
        <v>0</v>
      </c>
      <c r="AL74" s="309" t="str">
        <f>IF(AJ74&lt;&gt;0,AK74/AJ74,"")</f>
        <v/>
      </c>
      <c r="AM74" s="311">
        <f>SUM(AM61:AM72)</f>
        <v>0</v>
      </c>
      <c r="AN74" s="318">
        <f>SUM(AN61:AN72)</f>
        <v>0</v>
      </c>
      <c r="AO74" s="345">
        <f>AM74-AN74</f>
        <v>0</v>
      </c>
      <c r="AP74" s="398" t="str">
        <f>IF(AN74&lt;&gt;0,AO74/AN74,"")</f>
        <v/>
      </c>
      <c r="AQ74" s="311">
        <f>SUM(AQ61:AQ72)</f>
        <v>0</v>
      </c>
      <c r="AR74" s="318">
        <f>SUM(AR61:AR72)</f>
        <v>0</v>
      </c>
      <c r="AS74" s="345">
        <f>AQ74-AR74</f>
        <v>0</v>
      </c>
      <c r="AT74" s="309" t="str">
        <f>IF(AR74&lt;&gt;0,AS74/AR74,"")</f>
        <v/>
      </c>
      <c r="AU74" s="311">
        <f>SUM(AU61:AU72)</f>
        <v>0</v>
      </c>
      <c r="AV74" s="318">
        <f>SUM(AV61:AV72)</f>
        <v>0</v>
      </c>
      <c r="AW74" s="345">
        <f>AU74-AV74</f>
        <v>0</v>
      </c>
      <c r="AX74" s="309" t="str">
        <f>IF(AV74&lt;&gt;0,AW74/AV74,"")</f>
        <v/>
      </c>
      <c r="AY74" s="311">
        <f>SUM(AY61:AY72)</f>
        <v>0</v>
      </c>
      <c r="AZ74" s="318">
        <f>SUM(AZ61:AZ72)</f>
        <v>0</v>
      </c>
      <c r="BA74" s="345">
        <f>AY74-AZ74</f>
        <v>0</v>
      </c>
      <c r="BB74" s="309" t="str">
        <f>IF(AZ74&lt;&gt;0,BA74/AZ74,"")</f>
        <v/>
      </c>
      <c r="BC74" s="311" t="e">
        <f>SUM(BC61:BC72)</f>
        <v>#VALUE!</v>
      </c>
      <c r="BD74" s="318">
        <f>SUM(BD61:BD72)</f>
        <v>0</v>
      </c>
      <c r="BE74" s="345" t="e">
        <f>BC74-BD74</f>
        <v>#VALUE!</v>
      </c>
      <c r="BF74" s="309" t="str">
        <f>IF(BD74&lt;&gt;0,BE74/BD74,"")</f>
        <v/>
      </c>
      <c r="BG74" s="311">
        <f>SUM(BG61:BG72)</f>
        <v>0</v>
      </c>
      <c r="BH74" s="318">
        <f>SUM(BH61:BH72)</f>
        <v>0</v>
      </c>
      <c r="BI74" s="345">
        <f>BG74-BH74</f>
        <v>0</v>
      </c>
      <c r="BJ74" s="309" t="str">
        <f>IF(BH74&lt;&gt;0,BI74/BH74,"")</f>
        <v/>
      </c>
      <c r="BK74" s="311">
        <f>SUM(BK61:BK72)</f>
        <v>0</v>
      </c>
      <c r="BL74" s="318">
        <f>SUM(BL61:BL72)</f>
        <v>0</v>
      </c>
      <c r="BM74" s="345">
        <f>BK74-BL74</f>
        <v>0</v>
      </c>
      <c r="BN74" s="309" t="str">
        <f>IF(BL74&lt;&gt;0,BM74/BL74,"")</f>
        <v/>
      </c>
      <c r="BO74" s="311">
        <f>SUM(BO61:BO72)</f>
        <v>0</v>
      </c>
      <c r="BP74" s="318">
        <f>SUM(BP61:BP72)</f>
        <v>0</v>
      </c>
      <c r="BQ74" s="345">
        <f>BO74-BP74</f>
        <v>0</v>
      </c>
      <c r="BR74" s="309" t="str">
        <f>IF(BP74&lt;&gt;0,BQ74/BP74,"")</f>
        <v/>
      </c>
      <c r="BS74" s="311">
        <f>SUM(BS61:BS72)</f>
        <v>0</v>
      </c>
      <c r="BT74" s="318">
        <f>SUM(BT61:BT72)</f>
        <v>0</v>
      </c>
      <c r="BU74" s="345">
        <f>BS74-BT74</f>
        <v>0</v>
      </c>
      <c r="BV74" s="309" t="str">
        <f>IF(BT74&lt;&gt;0,BU74/BT74,"")</f>
        <v/>
      </c>
      <c r="BW74" s="311">
        <f>SUM(BW61:BW72)</f>
        <v>0</v>
      </c>
      <c r="BX74" s="318">
        <f>SUM(BX61:BX72)</f>
        <v>0</v>
      </c>
      <c r="BY74" s="345">
        <f>BW74-BX74</f>
        <v>0</v>
      </c>
      <c r="BZ74" s="309" t="str">
        <f>IF(BX74&lt;&gt;0,BY74/BX74,"")</f>
        <v/>
      </c>
      <c r="CA74" s="311" t="e">
        <f>SUM(CA61:CA72)</f>
        <v>#VALUE!</v>
      </c>
      <c r="CB74" s="311">
        <f>SUM(CB61:CB72)</f>
        <v>0</v>
      </c>
      <c r="CC74" s="418" t="e">
        <f>CA74-CB74</f>
        <v>#VALUE!</v>
      </c>
      <c r="CD74" s="398" t="str">
        <f>IF(CB74&lt;&gt;0,CC74/CB74,"")</f>
        <v/>
      </c>
    </row>
    <row r="75" spans="1:82" ht="20.100000000000001" customHeight="1" x14ac:dyDescent="0.2">
      <c r="A75" s="165"/>
      <c r="B75" s="67"/>
      <c r="C75" s="68"/>
      <c r="D75" s="68"/>
      <c r="E75" s="314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70"/>
      <c r="CB75" s="70"/>
      <c r="CC75" s="68"/>
      <c r="CD75" s="68"/>
    </row>
    <row r="76" spans="1:82" ht="20.100000000000001" customHeight="1" x14ac:dyDescent="0.25">
      <c r="A76" s="167"/>
      <c r="B76" s="1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315"/>
      <c r="BD76" s="315"/>
      <c r="BE76" s="315"/>
      <c r="BF76" s="315"/>
      <c r="BG76" s="314"/>
      <c r="BH76" s="314"/>
      <c r="BI76" s="315"/>
      <c r="BJ76" s="315"/>
      <c r="BK76" s="314"/>
      <c r="BL76" s="314"/>
      <c r="BM76" s="315"/>
      <c r="BN76" s="315"/>
      <c r="BO76" s="314"/>
      <c r="BP76" s="314"/>
      <c r="BQ76" s="315"/>
      <c r="BR76" s="315"/>
      <c r="BS76" s="314"/>
      <c r="BT76" s="314"/>
      <c r="BU76" s="315"/>
      <c r="BV76" s="315"/>
      <c r="BW76" s="314"/>
      <c r="BX76" s="314"/>
      <c r="BY76" s="315"/>
      <c r="BZ76" s="315"/>
      <c r="CA76" s="72"/>
      <c r="CB76" s="72"/>
      <c r="CC76" s="71"/>
      <c r="CD76" s="71"/>
    </row>
    <row r="77" spans="1:82" ht="20.100000000000001" customHeight="1" x14ac:dyDescent="0.25">
      <c r="A77" s="66">
        <v>60</v>
      </c>
      <c r="B77" s="135" t="s">
        <v>244</v>
      </c>
      <c r="C77" s="346" t="e">
        <f>'SCH B2 &amp; B3'!#REF!</f>
        <v>#REF!</v>
      </c>
      <c r="D77" s="347">
        <f>'SCH B2 &amp; B3 (prior yr)'!C77</f>
        <v>0</v>
      </c>
      <c r="E77" s="348" t="e">
        <f>C77-D77</f>
        <v>#REF!</v>
      </c>
      <c r="F77" s="310" t="str">
        <f>IF(D77&lt;&gt;0,E77/D77,"")</f>
        <v/>
      </c>
      <c r="G77" s="346" t="e">
        <f>'SCH B2 &amp; B3'!#REF!</f>
        <v>#REF!</v>
      </c>
      <c r="H77" s="347">
        <f>'SCH B2 &amp; B3 (prior yr)'!D77</f>
        <v>0</v>
      </c>
      <c r="I77" s="348" t="e">
        <f>G77-H77</f>
        <v>#REF!</v>
      </c>
      <c r="J77" s="310" t="str">
        <f>IF(H77&lt;&gt;0,I77/H77,"")</f>
        <v/>
      </c>
      <c r="K77" s="346" t="e">
        <f>'SCH B2 &amp; B3'!#REF!</f>
        <v>#REF!</v>
      </c>
      <c r="L77" s="347">
        <f>'SCH B2 &amp; B3 (prior yr)'!E77</f>
        <v>0</v>
      </c>
      <c r="M77" s="348" t="e">
        <f>K77-L77</f>
        <v>#REF!</v>
      </c>
      <c r="N77" s="310" t="str">
        <f>IF(L77&lt;&gt;0,M77/L77,"")</f>
        <v/>
      </c>
      <c r="O77" s="346" t="e">
        <f>'SCH B2 &amp; B3'!#REF!</f>
        <v>#REF!</v>
      </c>
      <c r="P77" s="347">
        <f>'SCH B2 &amp; B3 (prior yr)'!F77</f>
        <v>0</v>
      </c>
      <c r="Q77" s="348" t="e">
        <f>O77-P77</f>
        <v>#REF!</v>
      </c>
      <c r="R77" s="310" t="str">
        <f>IF(P77&lt;&gt;0,Q77/P77,"")</f>
        <v/>
      </c>
      <c r="S77" s="346" t="e">
        <f>'SCH B2 &amp; B3'!#REF!</f>
        <v>#REF!</v>
      </c>
      <c r="T77" s="347">
        <f>'SCH B2 &amp; B3 (prior yr)'!G77</f>
        <v>0</v>
      </c>
      <c r="U77" s="348" t="e">
        <f>S77-T77</f>
        <v>#REF!</v>
      </c>
      <c r="V77" s="310" t="str">
        <f>IF(T77&lt;&gt;0,U77/T77,"")</f>
        <v/>
      </c>
      <c r="W77" s="346" t="e">
        <f>'SCH B2 &amp; B3'!#REF!</f>
        <v>#REF!</v>
      </c>
      <c r="X77" s="347">
        <f>'SCH B2 &amp; B3 (prior yr)'!H77</f>
        <v>0</v>
      </c>
      <c r="Y77" s="348" t="e">
        <f>W77-X77</f>
        <v>#REF!</v>
      </c>
      <c r="Z77" s="310" t="str">
        <f>IF(X77&lt;&gt;0,Y77/X77,"")</f>
        <v/>
      </c>
      <c r="AA77" s="346" t="e">
        <f>'SCH B2 &amp; B3'!#REF!</f>
        <v>#REF!</v>
      </c>
      <c r="AB77" s="347">
        <f>'SCH B2 &amp; B3 (prior yr)'!I77</f>
        <v>0</v>
      </c>
      <c r="AC77" s="348" t="e">
        <f>AA77-AB77</f>
        <v>#REF!</v>
      </c>
      <c r="AD77" s="310" t="str">
        <f>IF(AB77&lt;&gt;0,AC77/AB77,"")</f>
        <v/>
      </c>
      <c r="AE77" s="346" t="e">
        <f>'SCH B2 &amp; B3'!#REF!</f>
        <v>#REF!</v>
      </c>
      <c r="AF77" s="347">
        <f>'SCH B2 &amp; B3 (prior yr)'!J77</f>
        <v>0</v>
      </c>
      <c r="AG77" s="348" t="e">
        <f>AE77-AF77</f>
        <v>#REF!</v>
      </c>
      <c r="AH77" s="310" t="str">
        <f>IF(AF77&lt;&gt;0,AG77/AF77,"")</f>
        <v/>
      </c>
      <c r="AI77" s="347" t="e">
        <f>'SCH B2 &amp; B3'!#REF!</f>
        <v>#REF!</v>
      </c>
      <c r="AJ77" s="347">
        <f>'SCH B2 &amp; B3 (prior yr)'!K77</f>
        <v>0</v>
      </c>
      <c r="AK77" s="348"/>
      <c r="AL77" s="310" t="str">
        <f>IF(AJ77&lt;&gt;0,AK77/AJ77,"")</f>
        <v/>
      </c>
      <c r="AM77" s="346" t="e">
        <f>'SCH B2 &amp; B3'!#REF!</f>
        <v>#REF!</v>
      </c>
      <c r="AN77" s="347">
        <f>'SCH B2 &amp; B3 (prior yr)'!L77</f>
        <v>0</v>
      </c>
      <c r="AO77" s="348" t="e">
        <f>AM77-AN77</f>
        <v>#REF!</v>
      </c>
      <c r="AP77" s="310" t="str">
        <f>IF(AN77&lt;&gt;0,AO77/AN77,"")</f>
        <v/>
      </c>
      <c r="AQ77" s="346" t="e">
        <f>'SCH B2 &amp; B3'!#REF!</f>
        <v>#REF!</v>
      </c>
      <c r="AR77" s="347">
        <f>'SCH B2 &amp; B3 (prior yr)'!M77</f>
        <v>0</v>
      </c>
      <c r="AS77" s="348" t="e">
        <f>AQ77-AR77</f>
        <v>#REF!</v>
      </c>
      <c r="AT77" s="310" t="str">
        <f>IF(AR77&lt;&gt;0,AS77/AR77,"")</f>
        <v/>
      </c>
      <c r="AU77" s="346" t="e">
        <f>'SCH B2 &amp; B3'!#REF!</f>
        <v>#REF!</v>
      </c>
      <c r="AV77" s="347">
        <f>'SCH B2 &amp; B3 (prior yr)'!N77</f>
        <v>0</v>
      </c>
      <c r="AW77" s="348" t="e">
        <f>AU77-AV77</f>
        <v>#REF!</v>
      </c>
      <c r="AX77" s="310" t="str">
        <f>IF(AV77&lt;&gt;0,AW77/AV77,"")</f>
        <v/>
      </c>
      <c r="AY77" s="346" t="e">
        <f>'SCH B2 &amp; B3'!#REF!</f>
        <v>#REF!</v>
      </c>
      <c r="AZ77" s="347">
        <f>'SCH B2 &amp; B3 (prior yr)'!O77</f>
        <v>0</v>
      </c>
      <c r="BA77" s="348" t="e">
        <f>AY77-AZ77</f>
        <v>#REF!</v>
      </c>
      <c r="BB77" s="310" t="str">
        <f>IF(AZ77&lt;&gt;0,BA77/AZ77,"")</f>
        <v/>
      </c>
      <c r="BC77" s="356" t="e">
        <f>AQ77+AU77+AY77</f>
        <v>#REF!</v>
      </c>
      <c r="BD77" s="356">
        <f>AR77+AV77+AZ77</f>
        <v>0</v>
      </c>
      <c r="BE77" s="345" t="e">
        <f>BC77-BD77</f>
        <v>#REF!</v>
      </c>
      <c r="BF77" s="309" t="str">
        <f>IF(BD77&lt;&gt;0,BE77/BD77,"")</f>
        <v/>
      </c>
      <c r="BG77" s="316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314"/>
      <c r="BW77" s="314"/>
      <c r="BX77" s="314"/>
      <c r="BY77" s="314"/>
      <c r="BZ77" s="317"/>
      <c r="CA77" s="313" t="e">
        <f>C77+G77+K77+O77+S77+W77+AA77+AE77+AI77+AM77+AQ77+AU77+AY77</f>
        <v>#REF!</v>
      </c>
      <c r="CB77" s="313">
        <f>D77+H77+L77+P77+T77+X77+AB77+AF77+AJ77+AN77+AR77+AV77+AZ77</f>
        <v>0</v>
      </c>
      <c r="CC77" s="348" t="e">
        <f>CA77-CB77</f>
        <v>#REF!</v>
      </c>
      <c r="CD77" s="399" t="str">
        <f>IF(CB77&lt;&gt;0,CC77/CB77,"")</f>
        <v/>
      </c>
    </row>
    <row r="78" spans="1:82" x14ac:dyDescent="0.2">
      <c r="B78" s="13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</row>
    <row r="79" spans="1:82" x14ac:dyDescent="0.2">
      <c r="A79" s="80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</row>
    <row r="80" spans="1:82" x14ac:dyDescent="0.2">
      <c r="A80" s="8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</row>
    <row r="81" spans="1:81" ht="15.75" x14ac:dyDescent="0.25">
      <c r="A81" s="80"/>
      <c r="B81" s="83"/>
      <c r="C81" s="83"/>
      <c r="D81" s="83"/>
      <c r="E81" s="83"/>
      <c r="F81" s="83"/>
      <c r="G81" s="83"/>
      <c r="H81" s="83"/>
      <c r="I81" s="83"/>
      <c r="J81" s="83"/>
      <c r="K81" s="84"/>
      <c r="L81" s="84"/>
      <c r="M81" s="84"/>
      <c r="N81" s="84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5"/>
      <c r="AR81" s="85"/>
      <c r="AS81" s="85"/>
      <c r="AT81" s="85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</row>
    <row r="82" spans="1:81" x14ac:dyDescent="0.2">
      <c r="A82" s="8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</row>
    <row r="83" spans="1:81" ht="15.75" x14ac:dyDescent="0.25">
      <c r="A83" s="80"/>
      <c r="B83" s="84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</row>
    <row r="84" spans="1:81" x14ac:dyDescent="0.2">
      <c r="A84" s="8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</row>
    <row r="85" spans="1:81" ht="15.75" x14ac:dyDescent="0.25">
      <c r="A85" s="80"/>
      <c r="B85" s="85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4"/>
      <c r="CB85" s="84"/>
      <c r="CC85" s="84"/>
    </row>
    <row r="86" spans="1:81" ht="15.75" x14ac:dyDescent="0.25">
      <c r="A86" s="80"/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</row>
    <row r="87" spans="1:81" ht="15.75" x14ac:dyDescent="0.25">
      <c r="A87" s="80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</row>
    <row r="88" spans="1:81" ht="15.75" x14ac:dyDescent="0.25">
      <c r="A88" s="80"/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</row>
    <row r="89" spans="1:81" ht="15.75" x14ac:dyDescent="0.25">
      <c r="A89" s="80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</row>
    <row r="90" spans="1:81" ht="15.75" x14ac:dyDescent="0.25">
      <c r="A90" s="80"/>
      <c r="B90" s="86"/>
      <c r="C90" s="88"/>
      <c r="D90" s="88"/>
      <c r="E90" s="88"/>
      <c r="F90" s="88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</row>
    <row r="91" spans="1:81" x14ac:dyDescent="0.2">
      <c r="A91" s="80"/>
      <c r="B91" s="83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</row>
    <row r="92" spans="1:81" x14ac:dyDescent="0.2">
      <c r="A92" s="80"/>
      <c r="B92" s="83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</row>
    <row r="93" spans="1:81" x14ac:dyDescent="0.2">
      <c r="A93" s="80"/>
      <c r="B93" s="83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</row>
    <row r="94" spans="1:81" x14ac:dyDescent="0.2">
      <c r="A94" s="80"/>
      <c r="B94" s="83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</row>
    <row r="95" spans="1:81" x14ac:dyDescent="0.2">
      <c r="A95" s="80"/>
      <c r="B95" s="83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</row>
    <row r="96" spans="1:81" x14ac:dyDescent="0.2">
      <c r="A96" s="80"/>
      <c r="B96" s="8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</row>
    <row r="97" spans="1:81" x14ac:dyDescent="0.2">
      <c r="A97" s="80"/>
      <c r="B97" s="83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</row>
    <row r="98" spans="1:81" x14ac:dyDescent="0.2">
      <c r="A98" s="80"/>
      <c r="B98" s="83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</row>
    <row r="99" spans="1:81" x14ac:dyDescent="0.2">
      <c r="A99" s="80"/>
      <c r="B99" s="83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</row>
    <row r="100" spans="1:81" x14ac:dyDescent="0.2">
      <c r="A100" s="80"/>
      <c r="B100" s="83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</row>
    <row r="101" spans="1:81" x14ac:dyDescent="0.2">
      <c r="A101" s="80"/>
      <c r="B101" s="83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</row>
    <row r="102" spans="1:81" x14ac:dyDescent="0.2">
      <c r="A102" s="80"/>
      <c r="B102" s="83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</row>
    <row r="103" spans="1:81" x14ac:dyDescent="0.2">
      <c r="A103" s="80"/>
      <c r="B103" s="83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</row>
    <row r="104" spans="1:81" x14ac:dyDescent="0.2">
      <c r="A104" s="80"/>
      <c r="B104" s="83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</row>
    <row r="105" spans="1:81" x14ac:dyDescent="0.2">
      <c r="A105" s="80"/>
      <c r="B105" s="83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</row>
    <row r="106" spans="1:81" x14ac:dyDescent="0.2">
      <c r="A106" s="80"/>
      <c r="B106" s="83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</row>
    <row r="107" spans="1:81" x14ac:dyDescent="0.2">
      <c r="A107" s="80"/>
      <c r="B107" s="83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</row>
    <row r="108" spans="1:81" x14ac:dyDescent="0.2">
      <c r="A108" s="80"/>
      <c r="B108" s="83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</row>
    <row r="109" spans="1:81" x14ac:dyDescent="0.2">
      <c r="A109" s="80"/>
      <c r="B109" s="83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</row>
    <row r="110" spans="1:81" x14ac:dyDescent="0.2">
      <c r="A110" s="80"/>
      <c r="B110" s="8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</row>
    <row r="111" spans="1:81" x14ac:dyDescent="0.2">
      <c r="A111" s="80"/>
      <c r="B111" s="83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</row>
    <row r="112" spans="1:81" x14ac:dyDescent="0.2">
      <c r="A112" s="80"/>
      <c r="B112" s="8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</row>
    <row r="113" spans="1:81" x14ac:dyDescent="0.2">
      <c r="A113" s="80"/>
      <c r="B113" s="83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</row>
    <row r="114" spans="1:81" x14ac:dyDescent="0.2">
      <c r="A114" s="80"/>
      <c r="B114" s="8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</row>
    <row r="115" spans="1:81" x14ac:dyDescent="0.2">
      <c r="A115" s="80"/>
      <c r="B115" s="83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</row>
    <row r="116" spans="1:81" x14ac:dyDescent="0.2">
      <c r="A116" s="80"/>
      <c r="B116" s="8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</row>
    <row r="117" spans="1:81" x14ac:dyDescent="0.2">
      <c r="A117" s="80"/>
      <c r="B117" s="83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</row>
    <row r="118" spans="1:81" x14ac:dyDescent="0.2">
      <c r="A118" s="80"/>
      <c r="B118" s="83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</row>
    <row r="119" spans="1:81" x14ac:dyDescent="0.2">
      <c r="A119" s="80"/>
      <c r="B119" s="83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</row>
    <row r="120" spans="1:81" x14ac:dyDescent="0.2">
      <c r="A120" s="80"/>
      <c r="B120" s="83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</row>
    <row r="121" spans="1:81" x14ac:dyDescent="0.2">
      <c r="A121" s="80"/>
      <c r="B121" s="83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</row>
    <row r="122" spans="1:81" x14ac:dyDescent="0.2">
      <c r="A122" s="80"/>
      <c r="B122" s="83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</row>
    <row r="123" spans="1:81" x14ac:dyDescent="0.2">
      <c r="A123" s="80"/>
      <c r="B123" s="83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</row>
    <row r="124" spans="1:81" x14ac:dyDescent="0.2">
      <c r="A124" s="80"/>
      <c r="B124" s="83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</row>
    <row r="125" spans="1:81" x14ac:dyDescent="0.2">
      <c r="A125" s="80"/>
      <c r="B125" s="83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</row>
    <row r="126" spans="1:81" x14ac:dyDescent="0.2">
      <c r="A126" s="80"/>
      <c r="B126" s="83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</row>
    <row r="127" spans="1:81" x14ac:dyDescent="0.2">
      <c r="A127" s="80"/>
      <c r="B127" s="8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</row>
    <row r="128" spans="1:81" x14ac:dyDescent="0.2">
      <c r="A128" s="80"/>
      <c r="B128" s="83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</row>
    <row r="129" spans="1:81" x14ac:dyDescent="0.2">
      <c r="A129" s="80"/>
      <c r="B129" s="83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</row>
    <row r="130" spans="1:81" x14ac:dyDescent="0.2">
      <c r="A130" s="80"/>
      <c r="B130" s="83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</row>
    <row r="131" spans="1:81" x14ac:dyDescent="0.2">
      <c r="A131" s="80"/>
      <c r="B131" s="83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</row>
    <row r="132" spans="1:81" x14ac:dyDescent="0.2">
      <c r="A132" s="80"/>
      <c r="B132" s="83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</row>
    <row r="133" spans="1:81" x14ac:dyDescent="0.2">
      <c r="A133" s="80"/>
      <c r="B133" s="83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</row>
    <row r="134" spans="1:81" x14ac:dyDescent="0.2">
      <c r="A134" s="80"/>
      <c r="B134" s="83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</row>
    <row r="135" spans="1:81" x14ac:dyDescent="0.2">
      <c r="A135" s="80"/>
      <c r="B135" s="83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</row>
    <row r="136" spans="1:81" x14ac:dyDescent="0.2">
      <c r="A136" s="80"/>
      <c r="B136" s="83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</row>
    <row r="137" spans="1:81" x14ac:dyDescent="0.2">
      <c r="A137" s="80"/>
      <c r="B137" s="83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</row>
    <row r="138" spans="1:81" x14ac:dyDescent="0.2">
      <c r="A138" s="80"/>
      <c r="B138" s="83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</row>
    <row r="139" spans="1:81" x14ac:dyDescent="0.2">
      <c r="A139" s="80"/>
      <c r="B139" s="83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</row>
    <row r="140" spans="1:81" x14ac:dyDescent="0.2">
      <c r="A140" s="80"/>
      <c r="B140" s="83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</row>
    <row r="141" spans="1:81" x14ac:dyDescent="0.2">
      <c r="A141" s="80"/>
      <c r="B141" s="83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</row>
    <row r="142" spans="1:81" x14ac:dyDescent="0.2">
      <c r="A142" s="80"/>
      <c r="B142" s="83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89"/>
      <c r="CB142" s="89"/>
      <c r="CC142" s="89"/>
    </row>
    <row r="143" spans="1:81" x14ac:dyDescent="0.2">
      <c r="A143" s="80"/>
      <c r="B143" s="81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89"/>
      <c r="CB143" s="89"/>
      <c r="CC143" s="89"/>
    </row>
    <row r="144" spans="1:8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</row>
    <row r="145" spans="1:8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</row>
    <row r="146" spans="1:81" ht="15.75" x14ac:dyDescent="0.25">
      <c r="A146" s="80"/>
      <c r="B146" s="83"/>
      <c r="C146" s="83"/>
      <c r="D146" s="83"/>
      <c r="E146" s="83"/>
      <c r="F146" s="83"/>
      <c r="G146" s="83"/>
      <c r="H146" s="83"/>
      <c r="I146" s="83"/>
      <c r="J146" s="83"/>
      <c r="K146" s="84"/>
      <c r="L146" s="84"/>
      <c r="M146" s="84"/>
      <c r="N146" s="84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5"/>
      <c r="AR146" s="85"/>
      <c r="AS146" s="85"/>
      <c r="AT146" s="85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</row>
    <row r="147" spans="1:81" x14ac:dyDescent="0.2">
      <c r="A147" s="80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</row>
    <row r="148" spans="1:81" ht="15.75" x14ac:dyDescent="0.25">
      <c r="A148" s="80"/>
      <c r="B148" s="84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</row>
    <row r="149" spans="1:81" x14ac:dyDescent="0.2">
      <c r="A149" s="80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</row>
    <row r="150" spans="1:81" ht="15.75" x14ac:dyDescent="0.25">
      <c r="A150" s="80"/>
      <c r="B150" s="84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4"/>
      <c r="CB150" s="84"/>
      <c r="CC150" s="84"/>
    </row>
    <row r="151" spans="1:81" ht="15.75" x14ac:dyDescent="0.25">
      <c r="A151" s="80"/>
      <c r="B151" s="86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</row>
    <row r="152" spans="1:81" ht="15.75" x14ac:dyDescent="0.25">
      <c r="A152" s="80"/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</row>
    <row r="153" spans="1:81" ht="15.75" x14ac:dyDescent="0.25">
      <c r="A153" s="80"/>
      <c r="B153" s="86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</row>
    <row r="154" spans="1:81" ht="15.75" x14ac:dyDescent="0.25">
      <c r="A154" s="80"/>
      <c r="B154" s="86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</row>
    <row r="155" spans="1:81" ht="15.75" x14ac:dyDescent="0.25">
      <c r="A155" s="80"/>
      <c r="B155" s="86"/>
      <c r="C155" s="88"/>
      <c r="D155" s="88"/>
      <c r="E155" s="88"/>
      <c r="F155" s="88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</row>
    <row r="156" spans="1:81" x14ac:dyDescent="0.2">
      <c r="A156" s="80"/>
      <c r="B156" s="83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</row>
    <row r="157" spans="1:81" x14ac:dyDescent="0.2">
      <c r="A157" s="80"/>
      <c r="B157" s="83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</row>
    <row r="158" spans="1:81" x14ac:dyDescent="0.2">
      <c r="A158" s="80"/>
      <c r="B158" s="83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</row>
    <row r="159" spans="1:81" x14ac:dyDescent="0.2">
      <c r="A159" s="80"/>
      <c r="B159" s="83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</row>
    <row r="160" spans="1:81" x14ac:dyDescent="0.2">
      <c r="A160" s="80"/>
      <c r="B160" s="83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</row>
    <row r="161" spans="1:81" x14ac:dyDescent="0.2">
      <c r="A161" s="80"/>
      <c r="B161" s="8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</row>
    <row r="162" spans="1:81" x14ac:dyDescent="0.2">
      <c r="A162" s="80"/>
      <c r="B162" s="8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</row>
    <row r="163" spans="1:81" x14ac:dyDescent="0.2">
      <c r="A163" s="80"/>
      <c r="B163" s="8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</row>
    <row r="164" spans="1:81" x14ac:dyDescent="0.2">
      <c r="A164" s="80"/>
      <c r="B164" s="83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</row>
    <row r="165" spans="1:81" x14ac:dyDescent="0.2">
      <c r="A165" s="80"/>
      <c r="B165" s="83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</row>
    <row r="166" spans="1:81" x14ac:dyDescent="0.2">
      <c r="A166" s="80"/>
      <c r="B166" s="83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</row>
    <row r="167" spans="1:81" x14ac:dyDescent="0.2">
      <c r="A167" s="80"/>
      <c r="B167" s="81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</row>
    <row r="168" spans="1:81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</row>
    <row r="169" spans="1:81" x14ac:dyDescent="0.2">
      <c r="A169" s="80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</row>
    <row r="170" spans="1:81" ht="15.75" x14ac:dyDescent="0.25">
      <c r="A170" s="80"/>
      <c r="B170" s="83"/>
      <c r="C170" s="83"/>
      <c r="D170" s="83"/>
      <c r="E170" s="83"/>
      <c r="F170" s="83"/>
      <c r="G170" s="83"/>
      <c r="H170" s="83"/>
      <c r="I170" s="83"/>
      <c r="J170" s="83"/>
      <c r="K170" s="84"/>
      <c r="L170" s="84"/>
      <c r="M170" s="84"/>
      <c r="N170" s="84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5"/>
      <c r="AR170" s="85"/>
      <c r="AS170" s="85"/>
      <c r="AT170" s="85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</row>
    <row r="171" spans="1:81" x14ac:dyDescent="0.2">
      <c r="A171" s="80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</row>
    <row r="172" spans="1:81" ht="15.75" x14ac:dyDescent="0.25">
      <c r="A172" s="80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</row>
    <row r="173" spans="1:81" x14ac:dyDescent="0.2">
      <c r="A173" s="80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</row>
    <row r="174" spans="1:81" ht="15.75" x14ac:dyDescent="0.25">
      <c r="A174" s="80"/>
      <c r="B174" s="85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4"/>
      <c r="CB174" s="84"/>
      <c r="CC174" s="84"/>
    </row>
    <row r="175" spans="1:81" ht="15.75" x14ac:dyDescent="0.25">
      <c r="A175" s="80"/>
      <c r="B175" s="86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</row>
    <row r="176" spans="1:81" ht="15.75" x14ac:dyDescent="0.25">
      <c r="A176" s="80"/>
      <c r="B176" s="86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</row>
    <row r="177" spans="1:81" ht="15.75" x14ac:dyDescent="0.25">
      <c r="A177" s="80"/>
      <c r="B177" s="86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</row>
    <row r="178" spans="1:81" ht="15.75" x14ac:dyDescent="0.25">
      <c r="A178" s="80"/>
      <c r="B178" s="86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</row>
    <row r="179" spans="1:81" ht="15.75" x14ac:dyDescent="0.25">
      <c r="A179" s="80"/>
      <c r="B179" s="86"/>
      <c r="C179" s="88"/>
      <c r="D179" s="88"/>
      <c r="E179" s="88"/>
      <c r="F179" s="88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</row>
    <row r="180" spans="1:81" x14ac:dyDescent="0.2">
      <c r="A180" s="80"/>
      <c r="B180" s="83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</row>
    <row r="181" spans="1:81" x14ac:dyDescent="0.2">
      <c r="A181" s="80"/>
      <c r="B181" s="83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</row>
    <row r="182" spans="1:81" x14ac:dyDescent="0.2">
      <c r="A182" s="80"/>
      <c r="B182" s="83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</row>
    <row r="183" spans="1:81" x14ac:dyDescent="0.2">
      <c r="A183" s="80"/>
      <c r="B183" s="83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</row>
    <row r="184" spans="1:81" x14ac:dyDescent="0.2">
      <c r="A184" s="80"/>
      <c r="B184" s="83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</row>
    <row r="185" spans="1:81" x14ac:dyDescent="0.2">
      <c r="A185" s="80"/>
      <c r="B185" s="83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</row>
    <row r="186" spans="1:81" x14ac:dyDescent="0.2">
      <c r="A186" s="80"/>
      <c r="B186" s="83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</row>
    <row r="187" spans="1:81" x14ac:dyDescent="0.2">
      <c r="A187" s="80"/>
      <c r="B187" s="83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</row>
    <row r="188" spans="1:81" x14ac:dyDescent="0.2">
      <c r="A188" s="80"/>
      <c r="B188" s="83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</row>
    <row r="189" spans="1:81" x14ac:dyDescent="0.2">
      <c r="A189" s="80"/>
      <c r="B189" s="83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</row>
    <row r="190" spans="1:81" x14ac:dyDescent="0.2">
      <c r="A190" s="80"/>
      <c r="B190" s="83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</row>
    <row r="191" spans="1:81" x14ac:dyDescent="0.2">
      <c r="A191" s="80"/>
      <c r="B191" s="83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</row>
    <row r="192" spans="1:81" x14ac:dyDescent="0.2">
      <c r="A192" s="80"/>
      <c r="B192" s="83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</row>
    <row r="193" spans="1:81" x14ac:dyDescent="0.2">
      <c r="A193" s="80"/>
      <c r="B193" s="83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</row>
    <row r="194" spans="1:81" x14ac:dyDescent="0.2">
      <c r="A194" s="80"/>
      <c r="B194" s="83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</row>
    <row r="195" spans="1:81" x14ac:dyDescent="0.2">
      <c r="A195" s="80"/>
      <c r="B195" s="83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</row>
    <row r="196" spans="1:81" x14ac:dyDescent="0.2">
      <c r="A196" s="80"/>
      <c r="B196" s="83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</row>
    <row r="197" spans="1:81" x14ac:dyDescent="0.2">
      <c r="A197" s="80"/>
      <c r="B197" s="83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</row>
    <row r="198" spans="1:81" x14ac:dyDescent="0.2">
      <c r="A198" s="80"/>
      <c r="B198" s="83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</row>
    <row r="199" spans="1:81" x14ac:dyDescent="0.2">
      <c r="A199" s="80"/>
      <c r="B199" s="83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</row>
    <row r="200" spans="1:81" x14ac:dyDescent="0.2">
      <c r="A200" s="80"/>
      <c r="B200" s="83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</row>
    <row r="201" spans="1:81" x14ac:dyDescent="0.2">
      <c r="A201" s="80"/>
      <c r="B201" s="83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</row>
    <row r="202" spans="1:81" x14ac:dyDescent="0.2">
      <c r="A202" s="80"/>
      <c r="B202" s="83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</row>
    <row r="203" spans="1:81" x14ac:dyDescent="0.2">
      <c r="A203" s="80"/>
      <c r="B203" s="83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</row>
    <row r="204" spans="1:81" x14ac:dyDescent="0.2">
      <c r="A204" s="80"/>
      <c r="B204" s="83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</row>
    <row r="205" spans="1:81" x14ac:dyDescent="0.2">
      <c r="A205" s="80"/>
      <c r="B205" s="83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</row>
    <row r="206" spans="1:81" x14ac:dyDescent="0.2">
      <c r="A206" s="80"/>
      <c r="B206" s="83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</row>
    <row r="207" spans="1:81" x14ac:dyDescent="0.2">
      <c r="A207" s="80"/>
      <c r="B207" s="83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</row>
    <row r="208" spans="1:81" x14ac:dyDescent="0.2">
      <c r="A208" s="80"/>
      <c r="B208" s="83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</row>
    <row r="209" spans="1:81" x14ac:dyDescent="0.2">
      <c r="A209" s="80"/>
      <c r="B209" s="83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</row>
    <row r="210" spans="1:81" x14ac:dyDescent="0.2">
      <c r="A210" s="80"/>
      <c r="B210" s="83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</row>
    <row r="211" spans="1:81" x14ac:dyDescent="0.2">
      <c r="A211" s="80"/>
      <c r="B211" s="83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</row>
    <row r="212" spans="1:81" x14ac:dyDescent="0.2">
      <c r="A212" s="80"/>
      <c r="B212" s="83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</row>
    <row r="213" spans="1:81" x14ac:dyDescent="0.2">
      <c r="A213" s="80"/>
      <c r="B213" s="83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</row>
    <row r="214" spans="1:81" x14ac:dyDescent="0.2">
      <c r="A214" s="80"/>
      <c r="B214" s="83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</row>
    <row r="215" spans="1:81" x14ac:dyDescent="0.2">
      <c r="A215" s="80"/>
      <c r="B215" s="83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</row>
    <row r="216" spans="1:81" x14ac:dyDescent="0.2">
      <c r="A216" s="80"/>
      <c r="B216" s="83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</row>
    <row r="217" spans="1:81" x14ac:dyDescent="0.2">
      <c r="A217" s="80"/>
      <c r="B217" s="83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</row>
    <row r="218" spans="1:81" x14ac:dyDescent="0.2">
      <c r="A218" s="80"/>
      <c r="B218" s="8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</row>
    <row r="219" spans="1:81" x14ac:dyDescent="0.2">
      <c r="A219" s="80"/>
      <c r="B219" s="83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</row>
    <row r="220" spans="1:81" x14ac:dyDescent="0.2">
      <c r="A220" s="80"/>
      <c r="B220" s="8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</row>
    <row r="221" spans="1:81" x14ac:dyDescent="0.2">
      <c r="A221" s="80"/>
      <c r="B221" s="83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</row>
    <row r="222" spans="1:81" x14ac:dyDescent="0.2">
      <c r="A222" s="80"/>
      <c r="B222" s="83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</row>
    <row r="223" spans="1:81" x14ac:dyDescent="0.2">
      <c r="A223" s="80"/>
      <c r="B223" s="83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</row>
    <row r="224" spans="1:81" x14ac:dyDescent="0.2">
      <c r="A224" s="80"/>
      <c r="B224" s="83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</row>
    <row r="225" spans="1:81" x14ac:dyDescent="0.2">
      <c r="A225" s="80"/>
      <c r="B225" s="83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</row>
    <row r="226" spans="1:81" x14ac:dyDescent="0.2">
      <c r="A226" s="80"/>
      <c r="B226" s="83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</row>
    <row r="227" spans="1:81" x14ac:dyDescent="0.2">
      <c r="A227" s="80"/>
      <c r="B227" s="83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</row>
    <row r="228" spans="1:81" x14ac:dyDescent="0.2">
      <c r="A228" s="80"/>
      <c r="B228" s="83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</row>
    <row r="229" spans="1:81" x14ac:dyDescent="0.2">
      <c r="A229" s="80"/>
      <c r="B229" s="83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</row>
    <row r="230" spans="1:81" x14ac:dyDescent="0.2">
      <c r="A230" s="80"/>
      <c r="B230" s="83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</row>
    <row r="231" spans="1:81" x14ac:dyDescent="0.2">
      <c r="A231" s="80"/>
      <c r="B231" s="83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</row>
    <row r="232" spans="1:81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</row>
    <row r="233" spans="1:81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</row>
    <row r="234" spans="1:81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</row>
    <row r="235" spans="1:81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</row>
    <row r="236" spans="1:81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</row>
    <row r="237" spans="1:81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</row>
    <row r="238" spans="1:81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</row>
    <row r="239" spans="1:81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</row>
    <row r="240" spans="1:81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</row>
    <row r="241" spans="1:81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</row>
    <row r="242" spans="1:81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</row>
    <row r="243" spans="1:81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</row>
    <row r="244" spans="1:81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</row>
    <row r="245" spans="1:81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</row>
    <row r="246" spans="1:8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</row>
    <row r="247" spans="1:81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</row>
    <row r="248" spans="1:81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</row>
    <row r="249" spans="1:81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</row>
    <row r="250" spans="1:81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</row>
    <row r="251" spans="1:81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</row>
    <row r="252" spans="1:81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</row>
    <row r="253" spans="1:81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</row>
    <row r="254" spans="1:81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</row>
    <row r="255" spans="1:81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</row>
    <row r="256" spans="1:81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</row>
    <row r="257" spans="1:81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</row>
    <row r="258" spans="1:81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</row>
    <row r="259" spans="1:81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</row>
    <row r="260" spans="1:81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</row>
    <row r="261" spans="1:81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</row>
    <row r="262" spans="1:81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</row>
    <row r="263" spans="1:81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</row>
    <row r="264" spans="1:81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</row>
    <row r="265" spans="1:81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</row>
    <row r="266" spans="1:81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</row>
    <row r="267" spans="1:81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</row>
    <row r="268" spans="1:81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</row>
    <row r="269" spans="1:81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</row>
    <row r="270" spans="1:81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</row>
    <row r="271" spans="1:81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</row>
    <row r="272" spans="1:81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</row>
    <row r="273" spans="1:81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</row>
    <row r="274" spans="1:81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</row>
    <row r="275" spans="1:81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</row>
    <row r="276" spans="1:81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</row>
    <row r="277" spans="1:81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</row>
    <row r="278" spans="1:81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</row>
    <row r="279" spans="1:81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</row>
    <row r="280" spans="1:81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</row>
    <row r="281" spans="1:81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</row>
    <row r="282" spans="1:81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</row>
    <row r="283" spans="1:81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</row>
    <row r="284" spans="1:81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</row>
    <row r="285" spans="1:81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</row>
    <row r="286" spans="1:81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</row>
    <row r="287" spans="1:81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</row>
    <row r="288" spans="1:81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</row>
    <row r="289" spans="1:81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</row>
    <row r="290" spans="1:81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</row>
    <row r="291" spans="1:81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</row>
    <row r="292" spans="1:81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</row>
    <row r="293" spans="1:81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</row>
    <row r="294" spans="1:81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</row>
    <row r="295" spans="1:81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</row>
    <row r="296" spans="1:81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</row>
    <row r="297" spans="1:81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</row>
    <row r="298" spans="1:81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</row>
    <row r="299" spans="1:81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</row>
    <row r="300" spans="1:81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</row>
    <row r="301" spans="1:81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</row>
    <row r="302" spans="1:81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</row>
    <row r="303" spans="1:81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</row>
    <row r="304" spans="1:81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</row>
    <row r="305" spans="1:81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</row>
    <row r="306" spans="1:81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</row>
    <row r="307" spans="1:81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</row>
    <row r="308" spans="1:81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</row>
    <row r="309" spans="1:81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</row>
    <row r="310" spans="1:81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</row>
    <row r="311" spans="1:81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</row>
    <row r="312" spans="1:81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</row>
    <row r="313" spans="1:81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</row>
    <row r="314" spans="1:81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</row>
    <row r="315" spans="1:81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</row>
    <row r="316" spans="1:81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</row>
    <row r="317" spans="1:81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</row>
    <row r="318" spans="1:81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</row>
    <row r="319" spans="1:81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</row>
    <row r="320" spans="1:81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</row>
    <row r="321" spans="1:81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</row>
    <row r="322" spans="1:81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</row>
    <row r="323" spans="1:81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</row>
    <row r="324" spans="1:81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</row>
    <row r="325" spans="1:81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</row>
    <row r="326" spans="1:81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</row>
    <row r="327" spans="1:81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</row>
    <row r="328" spans="1:81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</row>
    <row r="329" spans="1:81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</row>
    <row r="330" spans="1:81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</row>
    <row r="331" spans="1:81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</row>
    <row r="332" spans="1:81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</row>
    <row r="333" spans="1:81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</row>
    <row r="334" spans="1:81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</row>
    <row r="335" spans="1:81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</row>
    <row r="336" spans="1:81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</row>
    <row r="337" spans="1:81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</row>
    <row r="338" spans="1:81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</row>
    <row r="339" spans="1:81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</row>
    <row r="340" spans="1:81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</row>
    <row r="341" spans="1:81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</row>
    <row r="342" spans="1:81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</row>
    <row r="343" spans="1:81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</row>
    <row r="344" spans="1:81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</row>
    <row r="345" spans="1:81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</row>
    <row r="346" spans="1:81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</row>
    <row r="347" spans="1:81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</row>
    <row r="348" spans="1:81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</row>
    <row r="349" spans="1:81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</row>
    <row r="350" spans="1:81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</row>
    <row r="351" spans="1:81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</row>
    <row r="352" spans="1:81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</row>
    <row r="353" spans="1:81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</row>
    <row r="354" spans="1:81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</row>
    <row r="355" spans="1:81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</row>
    <row r="356" spans="1:81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</row>
    <row r="357" spans="1:81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</row>
    <row r="358" spans="1:81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</row>
    <row r="359" spans="1:81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</row>
    <row r="360" spans="1:81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</row>
    <row r="361" spans="1:81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</row>
    <row r="362" spans="1:81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</row>
    <row r="363" spans="1:81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</row>
    <row r="364" spans="1:81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</row>
    <row r="365" spans="1:81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</row>
    <row r="366" spans="1:81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</row>
    <row r="367" spans="1:81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</row>
    <row r="368" spans="1:81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</row>
    <row r="369" spans="1:8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</row>
    <row r="370" spans="1:81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</row>
    <row r="371" spans="1:81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</row>
    <row r="372" spans="1:81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</row>
    <row r="373" spans="1:81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</row>
    <row r="374" spans="1:81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</row>
    <row r="375" spans="1:81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</row>
    <row r="376" spans="1:81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</row>
    <row r="377" spans="1:81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</row>
    <row r="378" spans="1:81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</row>
    <row r="379" spans="1:81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</row>
    <row r="380" spans="1:81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</row>
    <row r="381" spans="1:81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</row>
    <row r="382" spans="1:81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</row>
    <row r="383" spans="1:81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</row>
    <row r="384" spans="1:81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</row>
    <row r="385" spans="1:81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</row>
    <row r="386" spans="1:81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</row>
    <row r="387" spans="1:81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</row>
    <row r="388" spans="1:81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</row>
    <row r="389" spans="1:81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</row>
    <row r="390" spans="1:81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</row>
    <row r="391" spans="1:81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</row>
    <row r="392" spans="1:81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</row>
    <row r="393" spans="1:81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</row>
    <row r="394" spans="1:81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</row>
    <row r="395" spans="1:81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</row>
  </sheetData>
  <sheetProtection sheet="1" objects="1" scenarios="1"/>
  <mergeCells count="101">
    <mergeCell ref="B6:B11"/>
    <mergeCell ref="G6:J7"/>
    <mergeCell ref="K6:N7"/>
    <mergeCell ref="O6:R7"/>
    <mergeCell ref="G8:J8"/>
    <mergeCell ref="K8:N8"/>
    <mergeCell ref="O8:R8"/>
    <mergeCell ref="G9:H10"/>
    <mergeCell ref="Q10:R10"/>
    <mergeCell ref="O9:P10"/>
    <mergeCell ref="Q9:R9"/>
    <mergeCell ref="I10:J10"/>
    <mergeCell ref="E10:F10"/>
    <mergeCell ref="C6:F7"/>
    <mergeCell ref="C9:D10"/>
    <mergeCell ref="E9:F9"/>
    <mergeCell ref="C8:F8"/>
    <mergeCell ref="M9:N9"/>
    <mergeCell ref="M10:N10"/>
    <mergeCell ref="I9:J9"/>
    <mergeCell ref="K9:L10"/>
    <mergeCell ref="AC10:AD10"/>
    <mergeCell ref="AG10:AH10"/>
    <mergeCell ref="AI9:AJ10"/>
    <mergeCell ref="U9:V9"/>
    <mergeCell ref="W9:X10"/>
    <mergeCell ref="Y9:Z9"/>
    <mergeCell ref="AA9:AB10"/>
    <mergeCell ref="S6:V7"/>
    <mergeCell ref="W6:Z7"/>
    <mergeCell ref="AA6:AD7"/>
    <mergeCell ref="AE6:AH7"/>
    <mergeCell ref="S8:V8"/>
    <mergeCell ref="W8:Z8"/>
    <mergeCell ref="AA8:AD8"/>
    <mergeCell ref="AE8:AH8"/>
    <mergeCell ref="S9:T10"/>
    <mergeCell ref="AC9:AD9"/>
    <mergeCell ref="AE9:AF10"/>
    <mergeCell ref="AG9:AH9"/>
    <mergeCell ref="U10:V10"/>
    <mergeCell ref="Y10:Z10"/>
    <mergeCell ref="AI6:AL7"/>
    <mergeCell ref="AM6:AP7"/>
    <mergeCell ref="AI8:AL8"/>
    <mergeCell ref="AM8:AP8"/>
    <mergeCell ref="AQ8:AT8"/>
    <mergeCell ref="AU8:AX8"/>
    <mergeCell ref="AK9:AL9"/>
    <mergeCell ref="AM9:AN10"/>
    <mergeCell ref="AO9:AP9"/>
    <mergeCell ref="AK10:AL10"/>
    <mergeCell ref="AO10:AP10"/>
    <mergeCell ref="AQ6:AT7"/>
    <mergeCell ref="AQ9:AR10"/>
    <mergeCell ref="AS9:AT9"/>
    <mergeCell ref="AU9:AV10"/>
    <mergeCell ref="AW9:AX9"/>
    <mergeCell ref="AS10:AT10"/>
    <mergeCell ref="AW10:AX10"/>
    <mergeCell ref="AY8:BB8"/>
    <mergeCell ref="AY9:AZ10"/>
    <mergeCell ref="BA9:BB9"/>
    <mergeCell ref="BA10:BB10"/>
    <mergeCell ref="AU6:AX7"/>
    <mergeCell ref="CA6:CD7"/>
    <mergeCell ref="BG8:BJ8"/>
    <mergeCell ref="BK8:BN8"/>
    <mergeCell ref="BO8:BR8"/>
    <mergeCell ref="BS8:BV8"/>
    <mergeCell ref="BW8:BZ8"/>
    <mergeCell ref="CA8:CD8"/>
    <mergeCell ref="AY6:BB7"/>
    <mergeCell ref="BG6:BJ7"/>
    <mergeCell ref="BK6:BN7"/>
    <mergeCell ref="BO6:BR7"/>
    <mergeCell ref="BS6:BV7"/>
    <mergeCell ref="BW6:BZ7"/>
    <mergeCell ref="BC6:BF7"/>
    <mergeCell ref="BC8:BF8"/>
    <mergeCell ref="BW9:BX10"/>
    <mergeCell ref="BY9:BZ9"/>
    <mergeCell ref="CA9:CB10"/>
    <mergeCell ref="CC9:CD9"/>
    <mergeCell ref="BU10:BV10"/>
    <mergeCell ref="BY10:BZ10"/>
    <mergeCell ref="CC10:CD10"/>
    <mergeCell ref="BQ9:BR9"/>
    <mergeCell ref="BI10:BJ10"/>
    <mergeCell ref="BM10:BN10"/>
    <mergeCell ref="BQ10:BR10"/>
    <mergeCell ref="BC9:BD10"/>
    <mergeCell ref="BE9:BF9"/>
    <mergeCell ref="BE10:BF10"/>
    <mergeCell ref="BS9:BT10"/>
    <mergeCell ref="BU9:BV9"/>
    <mergeCell ref="BG9:BH10"/>
    <mergeCell ref="BI9:BJ9"/>
    <mergeCell ref="BK9:BL10"/>
    <mergeCell ref="BM9:BN9"/>
    <mergeCell ref="BO9:BP10"/>
  </mergeCells>
  <conditionalFormatting sqref="C64:C68 BG64 G64:G68 C61:D61 C74:D74 K64:K68 O64:O68 S64:S68 W64:W68 AA64:AA68 AE64:AE68 AM64:AM68 AQ64:AQ68 AU64:AU68 AY64:AY68 BK64:BK65 BO64:BO66 BS64:BS67 BW64:BW68 CA12:CA39 CA64:CA68 CA70:CA71 CA77 CA53:CA60 CA41 CA43:CA51">
    <cfRule type="cellIs" dxfId="61" priority="67" stopIfTrue="1" operator="equal">
      <formula>0</formula>
    </cfRule>
  </conditionalFormatting>
  <conditionalFormatting sqref="AQ74:AR74">
    <cfRule type="cellIs" dxfId="60" priority="23" stopIfTrue="1" operator="equal">
      <formula>0</formula>
    </cfRule>
  </conditionalFormatting>
  <conditionalFormatting sqref="C70">
    <cfRule type="cellIs" dxfId="59" priority="65" stopIfTrue="1" operator="equal">
      <formula>0</formula>
    </cfRule>
  </conditionalFormatting>
  <conditionalFormatting sqref="C72">
    <cfRule type="cellIs" dxfId="58" priority="64" stopIfTrue="1" operator="equal">
      <formula>0</formula>
    </cfRule>
  </conditionalFormatting>
  <conditionalFormatting sqref="G72 K72 O72 S72 W72 AA72 AE72 AQ72 AU72 AY72">
    <cfRule type="cellIs" dxfId="57" priority="63" stopIfTrue="1" operator="equal">
      <formula>0</formula>
    </cfRule>
  </conditionalFormatting>
  <conditionalFormatting sqref="AM71">
    <cfRule type="cellIs" dxfId="56" priority="61" stopIfTrue="1" operator="equal">
      <formula>0</formula>
    </cfRule>
  </conditionalFormatting>
  <conditionalFormatting sqref="AU61:AV61">
    <cfRule type="cellIs" dxfId="55" priority="41" stopIfTrue="1" operator="equal">
      <formula>0</formula>
    </cfRule>
  </conditionalFormatting>
  <conditionalFormatting sqref="BG74:BH74">
    <cfRule type="cellIs" dxfId="54" priority="20" stopIfTrue="1" operator="equal">
      <formula>0</formula>
    </cfRule>
  </conditionalFormatting>
  <conditionalFormatting sqref="CB12">
    <cfRule type="cellIs" dxfId="53" priority="57" stopIfTrue="1" operator="equal">
      <formula>0</formula>
    </cfRule>
  </conditionalFormatting>
  <conditionalFormatting sqref="CB13:CB39 CB53:CB60 CB41 CB43:CB51">
    <cfRule type="cellIs" dxfId="52" priority="56" stopIfTrue="1" operator="equal">
      <formula>0</formula>
    </cfRule>
  </conditionalFormatting>
  <conditionalFormatting sqref="CB64:CB68">
    <cfRule type="cellIs" dxfId="51" priority="55" stopIfTrue="1" operator="equal">
      <formula>0</formula>
    </cfRule>
  </conditionalFormatting>
  <conditionalFormatting sqref="CB70:CB72">
    <cfRule type="cellIs" dxfId="50" priority="54" stopIfTrue="1" operator="equal">
      <formula>0</formula>
    </cfRule>
  </conditionalFormatting>
  <conditionalFormatting sqref="CB74">
    <cfRule type="cellIs" dxfId="49" priority="53" stopIfTrue="1" operator="equal">
      <formula>0</formula>
    </cfRule>
  </conditionalFormatting>
  <conditionalFormatting sqref="CA61:CB61">
    <cfRule type="cellIs" dxfId="48" priority="34" stopIfTrue="1" operator="equal">
      <formula>0</formula>
    </cfRule>
  </conditionalFormatting>
  <conditionalFormatting sqref="G61:H61">
    <cfRule type="cellIs" dxfId="47" priority="51" stopIfTrue="1" operator="equal">
      <formula>0</formula>
    </cfRule>
  </conditionalFormatting>
  <conditionalFormatting sqref="K61:L61">
    <cfRule type="cellIs" dxfId="46" priority="50" stopIfTrue="1" operator="equal">
      <formula>0</formula>
    </cfRule>
  </conditionalFormatting>
  <conditionalFormatting sqref="O61:P61">
    <cfRule type="cellIs" dxfId="45" priority="49" stopIfTrue="1" operator="equal">
      <formula>0</formula>
    </cfRule>
  </conditionalFormatting>
  <conditionalFormatting sqref="S61:T61">
    <cfRule type="cellIs" dxfId="44" priority="48" stopIfTrue="1" operator="equal">
      <formula>0</formula>
    </cfRule>
  </conditionalFormatting>
  <conditionalFormatting sqref="W61:X61">
    <cfRule type="cellIs" dxfId="43" priority="47" stopIfTrue="1" operator="equal">
      <formula>0</formula>
    </cfRule>
  </conditionalFormatting>
  <conditionalFormatting sqref="AA61:AB61">
    <cfRule type="cellIs" dxfId="42" priority="46" stopIfTrue="1" operator="equal">
      <formula>0</formula>
    </cfRule>
  </conditionalFormatting>
  <conditionalFormatting sqref="AE61:AF61">
    <cfRule type="cellIs" dxfId="41" priority="45" stopIfTrue="1" operator="equal">
      <formula>0</formula>
    </cfRule>
  </conditionalFormatting>
  <conditionalFormatting sqref="AI61:AJ61">
    <cfRule type="cellIs" dxfId="40" priority="44" stopIfTrue="1" operator="equal">
      <formula>0</formula>
    </cfRule>
  </conditionalFormatting>
  <conditionalFormatting sqref="AM61:AN61">
    <cfRule type="cellIs" dxfId="39" priority="43" stopIfTrue="1" operator="equal">
      <formula>0</formula>
    </cfRule>
  </conditionalFormatting>
  <conditionalFormatting sqref="AQ61:AR61">
    <cfRule type="cellIs" dxfId="38" priority="42" stopIfTrue="1" operator="equal">
      <formula>0</formula>
    </cfRule>
  </conditionalFormatting>
  <conditionalFormatting sqref="AY61:AZ61">
    <cfRule type="cellIs" dxfId="37" priority="40" stopIfTrue="1" operator="equal">
      <formula>0</formula>
    </cfRule>
  </conditionalFormatting>
  <conditionalFormatting sqref="BG61:BH61">
    <cfRule type="cellIs" dxfId="36" priority="39" stopIfTrue="1" operator="equal">
      <formula>0</formula>
    </cfRule>
  </conditionalFormatting>
  <conditionalFormatting sqref="BK61:BL61">
    <cfRule type="cellIs" dxfId="35" priority="38" stopIfTrue="1" operator="equal">
      <formula>0</formula>
    </cfRule>
  </conditionalFormatting>
  <conditionalFormatting sqref="BO61:BP61">
    <cfRule type="cellIs" dxfId="34" priority="37" stopIfTrue="1" operator="equal">
      <formula>0</formula>
    </cfRule>
  </conditionalFormatting>
  <conditionalFormatting sqref="BS61:BT61">
    <cfRule type="cellIs" dxfId="33" priority="36" stopIfTrue="1" operator="equal">
      <formula>0</formula>
    </cfRule>
  </conditionalFormatting>
  <conditionalFormatting sqref="BW61:BX61">
    <cfRule type="cellIs" dxfId="32" priority="35" stopIfTrue="1" operator="equal">
      <formula>0</formula>
    </cfRule>
  </conditionalFormatting>
  <conditionalFormatting sqref="CB77">
    <cfRule type="cellIs" dxfId="31" priority="33" stopIfTrue="1" operator="equal">
      <formula>0</formula>
    </cfRule>
  </conditionalFormatting>
  <conditionalFormatting sqref="G74:H74">
    <cfRule type="cellIs" dxfId="30" priority="32" stopIfTrue="1" operator="equal">
      <formula>0</formula>
    </cfRule>
  </conditionalFormatting>
  <conditionalFormatting sqref="K74:L74">
    <cfRule type="cellIs" dxfId="29" priority="31" stopIfTrue="1" operator="equal">
      <formula>0</formula>
    </cfRule>
  </conditionalFormatting>
  <conditionalFormatting sqref="O74:P74">
    <cfRule type="cellIs" dxfId="28" priority="30" stopIfTrue="1" operator="equal">
      <formula>0</formula>
    </cfRule>
  </conditionalFormatting>
  <conditionalFormatting sqref="S74:T74">
    <cfRule type="cellIs" dxfId="27" priority="29" stopIfTrue="1" operator="equal">
      <formula>0</formula>
    </cfRule>
  </conditionalFormatting>
  <conditionalFormatting sqref="W74:X74">
    <cfRule type="cellIs" dxfId="26" priority="28" stopIfTrue="1" operator="equal">
      <formula>0</formula>
    </cfRule>
  </conditionalFormatting>
  <conditionalFormatting sqref="AA74:AB74">
    <cfRule type="cellIs" dxfId="25" priority="27" stopIfTrue="1" operator="equal">
      <formula>0</formula>
    </cfRule>
  </conditionalFormatting>
  <conditionalFormatting sqref="AE74:AF74">
    <cfRule type="cellIs" dxfId="24" priority="26" stopIfTrue="1" operator="equal">
      <formula>0</formula>
    </cfRule>
  </conditionalFormatting>
  <conditionalFormatting sqref="AI74:AJ74">
    <cfRule type="cellIs" dxfId="23" priority="25" stopIfTrue="1" operator="equal">
      <formula>0</formula>
    </cfRule>
  </conditionalFormatting>
  <conditionalFormatting sqref="AN74">
    <cfRule type="cellIs" dxfId="22" priority="24" stopIfTrue="1" operator="equal">
      <formula>0</formula>
    </cfRule>
  </conditionalFormatting>
  <conditionalFormatting sqref="AU74:AV74">
    <cfRule type="cellIs" dxfId="21" priority="22" stopIfTrue="1" operator="equal">
      <formula>0</formula>
    </cfRule>
  </conditionalFormatting>
  <conditionalFormatting sqref="AY74:AZ74">
    <cfRule type="cellIs" dxfId="20" priority="21" stopIfTrue="1" operator="equal">
      <formula>0</formula>
    </cfRule>
  </conditionalFormatting>
  <conditionalFormatting sqref="BK74:BL74">
    <cfRule type="cellIs" dxfId="19" priority="19" stopIfTrue="1" operator="equal">
      <formula>0</formula>
    </cfRule>
  </conditionalFormatting>
  <conditionalFormatting sqref="BO74:BP74">
    <cfRule type="cellIs" dxfId="18" priority="18" stopIfTrue="1" operator="equal">
      <formula>0</formula>
    </cfRule>
  </conditionalFormatting>
  <conditionalFormatting sqref="BS74:BT74">
    <cfRule type="cellIs" dxfId="17" priority="17" stopIfTrue="1" operator="equal">
      <formula>0</formula>
    </cfRule>
  </conditionalFormatting>
  <conditionalFormatting sqref="BW74:BX74">
    <cfRule type="cellIs" dxfId="16" priority="16" stopIfTrue="1" operator="equal">
      <formula>0</formula>
    </cfRule>
  </conditionalFormatting>
  <conditionalFormatting sqref="BC61:BD61">
    <cfRule type="cellIs" dxfId="15" priority="15" stopIfTrue="1" operator="equal">
      <formula>0</formula>
    </cfRule>
  </conditionalFormatting>
  <conditionalFormatting sqref="BC74:BD74">
    <cfRule type="cellIs" dxfId="14" priority="14" stopIfTrue="1" operator="equal">
      <formula>0</formula>
    </cfRule>
  </conditionalFormatting>
  <conditionalFormatting sqref="CA52">
    <cfRule type="cellIs" dxfId="13" priority="13" stopIfTrue="1" operator="equal">
      <formula>0</formula>
    </cfRule>
  </conditionalFormatting>
  <conditionalFormatting sqref="CB52">
    <cfRule type="cellIs" dxfId="12" priority="12" stopIfTrue="1" operator="equal">
      <formula>0</formula>
    </cfRule>
  </conditionalFormatting>
  <conditionalFormatting sqref="CA42">
    <cfRule type="cellIs" dxfId="11" priority="11" stopIfTrue="1" operator="equal">
      <formula>0</formula>
    </cfRule>
  </conditionalFormatting>
  <conditionalFormatting sqref="CB42 CB40">
    <cfRule type="cellIs" dxfId="10" priority="10" stopIfTrue="1" operator="equal">
      <formula>0</formula>
    </cfRule>
  </conditionalFormatting>
  <conditionalFormatting sqref="AM72">
    <cfRule type="cellIs" dxfId="9" priority="5" stopIfTrue="1" operator="equal">
      <formula>0</formula>
    </cfRule>
  </conditionalFormatting>
  <conditionalFormatting sqref="AM74">
    <cfRule type="cellIs" dxfId="8" priority="4" stopIfTrue="1" operator="equal">
      <formula>0</formula>
    </cfRule>
  </conditionalFormatting>
  <conditionalFormatting sqref="CA74">
    <cfRule type="cellIs" dxfId="7" priority="3" stopIfTrue="1" operator="equal">
      <formula>0</formula>
    </cfRule>
  </conditionalFormatting>
  <conditionalFormatting sqref="CA72">
    <cfRule type="cellIs" dxfId="6" priority="2" stopIfTrue="1" operator="equal">
      <formula>0</formula>
    </cfRule>
  </conditionalFormatting>
  <conditionalFormatting sqref="CA40">
    <cfRule type="cellIs" dxfId="5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86"/>
  <sheetViews>
    <sheetView topLeftCell="A16" zoomScale="80" zoomScaleNormal="80" workbookViewId="0">
      <selection activeCell="C86" sqref="C86:G86"/>
    </sheetView>
  </sheetViews>
  <sheetFormatPr defaultColWidth="11.44140625" defaultRowHeight="15" x14ac:dyDescent="0.2"/>
  <cols>
    <col min="1" max="1" width="8.6640625" style="19" customWidth="1"/>
    <col min="2" max="6" width="16.77734375" style="19" customWidth="1"/>
    <col min="7" max="16384" width="11.44140625" style="19"/>
  </cols>
  <sheetData>
    <row r="1" spans="1:6" ht="19.899999999999999" customHeight="1" x14ac:dyDescent="0.25">
      <c r="A1" s="104" t="str">
        <f>CONCATENATE("Dealer Name:  ",COVER!D15)</f>
        <v xml:space="preserve">Dealer Name:  </v>
      </c>
    </row>
    <row r="2" spans="1:6" ht="19.899999999999999" customHeight="1" x14ac:dyDescent="0.25">
      <c r="A2" s="104" t="str">
        <f>CONCATENATE("for the Year Ended December 31, ",COVER!H9)</f>
        <v xml:space="preserve">for the Year Ended December 31, </v>
      </c>
      <c r="C2" s="20"/>
      <c r="D2" s="18"/>
      <c r="E2" s="18"/>
    </row>
    <row r="3" spans="1:6" ht="19.899999999999999" customHeight="1" x14ac:dyDescent="0.25">
      <c r="A3" s="104"/>
      <c r="C3" s="20"/>
      <c r="D3" s="18"/>
      <c r="E3" s="18"/>
    </row>
    <row r="4" spans="1:6" ht="19.899999999999999" customHeight="1" x14ac:dyDescent="0.25">
      <c r="A4" s="104"/>
      <c r="C4" s="20"/>
      <c r="D4" s="18"/>
      <c r="E4" s="18"/>
    </row>
    <row r="5" spans="1:6" ht="19.899999999999999" customHeight="1" x14ac:dyDescent="0.25">
      <c r="C5" s="20"/>
      <c r="D5" s="18"/>
      <c r="E5" s="18"/>
      <c r="F5" s="23" t="s">
        <v>91</v>
      </c>
    </row>
    <row r="6" spans="1:6" ht="19.899999999999999" customHeight="1" x14ac:dyDescent="0.25">
      <c r="A6" s="563" t="s">
        <v>90</v>
      </c>
      <c r="B6" s="563"/>
      <c r="C6" s="563"/>
      <c r="D6" s="563"/>
      <c r="E6" s="563"/>
      <c r="F6" s="563"/>
    </row>
    <row r="7" spans="1:6" ht="19.899999999999999" customHeight="1" x14ac:dyDescent="0.2"/>
    <row r="8" spans="1:6" ht="19.899999999999999" customHeight="1" x14ac:dyDescent="0.25">
      <c r="A8" s="564" t="s">
        <v>324</v>
      </c>
      <c r="B8" s="565"/>
      <c r="C8" s="565"/>
      <c r="D8" s="565"/>
      <c r="E8" s="255"/>
      <c r="F8" s="231" t="s">
        <v>314</v>
      </c>
    </row>
    <row r="9" spans="1:6" ht="19.899999999999999" customHeight="1" x14ac:dyDescent="0.25">
      <c r="A9" s="234"/>
      <c r="B9" s="234"/>
      <c r="C9" s="234"/>
      <c r="D9" s="234"/>
      <c r="F9" s="234"/>
    </row>
    <row r="10" spans="1:6" ht="19.899999999999999" customHeight="1" x14ac:dyDescent="0.25">
      <c r="A10" s="239" t="s">
        <v>107</v>
      </c>
      <c r="B10" s="233"/>
      <c r="C10" s="236"/>
      <c r="D10" s="236"/>
      <c r="F10" s="232"/>
    </row>
    <row r="11" spans="1:6" ht="19.899999999999999" customHeight="1" x14ac:dyDescent="0.2">
      <c r="A11" s="240" t="s">
        <v>317</v>
      </c>
      <c r="B11" s="554" t="s">
        <v>318</v>
      </c>
      <c r="C11" s="554"/>
      <c r="D11" s="554"/>
      <c r="E11" s="253"/>
      <c r="F11" s="389"/>
    </row>
    <row r="12" spans="1:6" ht="19.899999999999999" customHeight="1" x14ac:dyDescent="0.2">
      <c r="A12" s="240" t="s">
        <v>317</v>
      </c>
      <c r="B12" s="554" t="s">
        <v>319</v>
      </c>
      <c r="C12" s="554"/>
      <c r="D12" s="554"/>
      <c r="E12" s="253"/>
      <c r="F12" s="272"/>
    </row>
    <row r="13" spans="1:6" ht="19.899999999999999" customHeight="1" x14ac:dyDescent="0.2">
      <c r="A13" s="241" t="s">
        <v>325</v>
      </c>
      <c r="B13" s="252"/>
      <c r="C13" s="324"/>
      <c r="D13" s="324"/>
      <c r="F13" s="247"/>
    </row>
    <row r="14" spans="1:6" ht="19.899999999999999" customHeight="1" x14ac:dyDescent="0.2">
      <c r="A14" s="244"/>
      <c r="B14" s="248" t="s">
        <v>326</v>
      </c>
      <c r="C14" s="551"/>
      <c r="D14" s="552"/>
      <c r="E14" s="553"/>
      <c r="F14" s="389"/>
    </row>
    <row r="15" spans="1:6" ht="19.899999999999999" customHeight="1" x14ac:dyDescent="0.2">
      <c r="A15" s="244"/>
      <c r="B15" s="248" t="s">
        <v>327</v>
      </c>
      <c r="C15" s="552"/>
      <c r="D15" s="552"/>
      <c r="E15" s="553"/>
      <c r="F15" s="272"/>
    </row>
    <row r="16" spans="1:6" ht="19.149999999999999" customHeight="1" x14ac:dyDescent="0.2">
      <c r="A16" s="244"/>
      <c r="B16" s="248" t="s">
        <v>328</v>
      </c>
      <c r="C16" s="552"/>
      <c r="D16" s="552"/>
      <c r="E16" s="553"/>
      <c r="F16" s="272"/>
    </row>
    <row r="17" spans="1:6" ht="19.899999999999999" customHeight="1" x14ac:dyDescent="0.2">
      <c r="A17" s="244"/>
      <c r="B17" s="248" t="s">
        <v>329</v>
      </c>
      <c r="C17" s="552"/>
      <c r="D17" s="552"/>
      <c r="E17" s="553"/>
      <c r="F17" s="272"/>
    </row>
    <row r="18" spans="1:6" ht="19.899999999999999" customHeight="1" x14ac:dyDescent="0.2">
      <c r="A18" s="244"/>
      <c r="B18" s="248" t="s">
        <v>330</v>
      </c>
      <c r="C18" s="552"/>
      <c r="D18" s="552"/>
      <c r="E18" s="553"/>
      <c r="F18" s="272"/>
    </row>
    <row r="19" spans="1:6" ht="19.899999999999999" customHeight="1" x14ac:dyDescent="0.2">
      <c r="A19" s="244"/>
      <c r="B19" s="248" t="s">
        <v>331</v>
      </c>
      <c r="C19" s="552"/>
      <c r="D19" s="552"/>
      <c r="E19" s="553"/>
      <c r="F19" s="272"/>
    </row>
    <row r="20" spans="1:6" ht="19.899999999999999" customHeight="1" x14ac:dyDescent="0.2">
      <c r="A20" s="244"/>
      <c r="B20" s="248" t="s">
        <v>332</v>
      </c>
      <c r="C20" s="552"/>
      <c r="D20" s="552"/>
      <c r="E20" s="553"/>
      <c r="F20" s="272"/>
    </row>
    <row r="21" spans="1:6" ht="19.899999999999999" customHeight="1" x14ac:dyDescent="0.2">
      <c r="A21" s="244"/>
      <c r="B21" s="248" t="s">
        <v>333</v>
      </c>
      <c r="C21" s="552"/>
      <c r="D21" s="552"/>
      <c r="E21" s="553"/>
      <c r="F21" s="272"/>
    </row>
    <row r="22" spans="1:6" ht="19.899999999999999" customHeight="1" x14ac:dyDescent="0.2">
      <c r="A22" s="244"/>
      <c r="B22" s="268" t="s">
        <v>334</v>
      </c>
      <c r="C22" s="552"/>
      <c r="D22" s="552"/>
      <c r="E22" s="553"/>
      <c r="F22" s="272"/>
    </row>
    <row r="23" spans="1:6" ht="19.899999999999999" customHeight="1" x14ac:dyDescent="0.25">
      <c r="A23" s="242"/>
      <c r="B23" s="269" t="s">
        <v>413</v>
      </c>
      <c r="C23" s="267"/>
      <c r="D23" s="267"/>
      <c r="E23" s="266"/>
      <c r="F23" s="311">
        <f>SUM(F11:F22)</f>
        <v>0</v>
      </c>
    </row>
    <row r="24" spans="1:6" ht="19.899999999999999" customHeight="1" x14ac:dyDescent="0.2">
      <c r="A24" s="236"/>
      <c r="B24" s="233"/>
      <c r="C24" s="236"/>
      <c r="D24" s="236"/>
      <c r="F24" s="237"/>
    </row>
    <row r="25" spans="1:6" ht="19.899999999999999" customHeight="1" x14ac:dyDescent="0.25">
      <c r="A25" s="239" t="s">
        <v>108</v>
      </c>
      <c r="B25" s="233"/>
      <c r="C25" s="236"/>
      <c r="D25" s="236"/>
      <c r="F25" s="238"/>
    </row>
    <row r="26" spans="1:6" ht="19.899999999999999" customHeight="1" x14ac:dyDescent="0.2">
      <c r="A26" s="240" t="s">
        <v>317</v>
      </c>
      <c r="B26" s="554" t="s">
        <v>320</v>
      </c>
      <c r="C26" s="554"/>
      <c r="D26" s="554"/>
      <c r="E26" s="253"/>
      <c r="F26" s="321"/>
    </row>
    <row r="27" spans="1:6" ht="19.899999999999999" customHeight="1" x14ac:dyDescent="0.2">
      <c r="A27" s="240" t="s">
        <v>317</v>
      </c>
      <c r="B27" s="554" t="s">
        <v>321</v>
      </c>
      <c r="C27" s="554"/>
      <c r="D27" s="554"/>
      <c r="E27" s="253"/>
      <c r="F27" s="272"/>
    </row>
    <row r="28" spans="1:6" ht="19.899999999999999" customHeight="1" x14ac:dyDescent="0.2">
      <c r="A28" s="240" t="s">
        <v>317</v>
      </c>
      <c r="B28" s="554" t="s">
        <v>349</v>
      </c>
      <c r="C28" s="554"/>
      <c r="D28" s="554"/>
      <c r="E28" s="253"/>
      <c r="F28" s="272"/>
    </row>
    <row r="29" spans="1:6" ht="19.899999999999999" customHeight="1" x14ac:dyDescent="0.2">
      <c r="A29" s="240" t="s">
        <v>317</v>
      </c>
      <c r="B29" s="554" t="s">
        <v>322</v>
      </c>
      <c r="C29" s="554"/>
      <c r="D29" s="554"/>
      <c r="E29" s="253"/>
      <c r="F29" s="389"/>
    </row>
    <row r="30" spans="1:6" ht="19.899999999999999" customHeight="1" x14ac:dyDescent="0.2">
      <c r="A30" s="240" t="s">
        <v>317</v>
      </c>
      <c r="B30" s="554" t="s">
        <v>350</v>
      </c>
      <c r="C30" s="554"/>
      <c r="D30" s="554"/>
      <c r="E30" s="253"/>
      <c r="F30" s="389"/>
    </row>
    <row r="31" spans="1:6" ht="19.899999999999999" customHeight="1" x14ac:dyDescent="0.2">
      <c r="A31" s="240" t="s">
        <v>317</v>
      </c>
      <c r="B31" s="554" t="s">
        <v>323</v>
      </c>
      <c r="C31" s="554"/>
      <c r="D31" s="554"/>
      <c r="E31" s="253"/>
      <c r="F31" s="389"/>
    </row>
    <row r="32" spans="1:6" ht="19.899999999999999" customHeight="1" x14ac:dyDescent="0.2">
      <c r="A32" s="246" t="s">
        <v>335</v>
      </c>
      <c r="B32" s="254"/>
      <c r="C32" s="254"/>
      <c r="D32" s="254"/>
      <c r="F32" s="235"/>
    </row>
    <row r="33" spans="1:6" ht="19.899999999999999" customHeight="1" x14ac:dyDescent="0.2">
      <c r="A33" s="245"/>
      <c r="B33" s="249" t="s">
        <v>326</v>
      </c>
      <c r="C33" s="551"/>
      <c r="D33" s="552"/>
      <c r="E33" s="553"/>
      <c r="F33" s="389"/>
    </row>
    <row r="34" spans="1:6" ht="19.899999999999999" customHeight="1" x14ac:dyDescent="0.2">
      <c r="A34" s="245"/>
      <c r="B34" s="249" t="s">
        <v>327</v>
      </c>
      <c r="C34" s="551"/>
      <c r="D34" s="552"/>
      <c r="E34" s="553"/>
      <c r="F34" s="272"/>
    </row>
    <row r="35" spans="1:6" ht="19.899999999999999" customHeight="1" x14ac:dyDescent="0.2">
      <c r="A35" s="245"/>
      <c r="B35" s="249" t="s">
        <v>328</v>
      </c>
      <c r="C35" s="552"/>
      <c r="D35" s="552"/>
      <c r="E35" s="553"/>
      <c r="F35" s="272"/>
    </row>
    <row r="36" spans="1:6" ht="19.899999999999999" customHeight="1" x14ac:dyDescent="0.2">
      <c r="A36" s="245"/>
      <c r="B36" s="249" t="s">
        <v>329</v>
      </c>
      <c r="C36" s="552"/>
      <c r="D36" s="552"/>
      <c r="E36" s="553"/>
      <c r="F36" s="272"/>
    </row>
    <row r="37" spans="1:6" ht="19.899999999999999" customHeight="1" x14ac:dyDescent="0.2">
      <c r="A37" s="245"/>
      <c r="B37" s="249" t="s">
        <v>330</v>
      </c>
      <c r="C37" s="552"/>
      <c r="D37" s="552"/>
      <c r="E37" s="553"/>
      <c r="F37" s="272"/>
    </row>
    <row r="38" spans="1:6" ht="19.899999999999999" customHeight="1" x14ac:dyDescent="0.2">
      <c r="A38" s="245"/>
      <c r="B38" s="249" t="s">
        <v>331</v>
      </c>
      <c r="C38" s="552"/>
      <c r="D38" s="552"/>
      <c r="E38" s="553"/>
      <c r="F38" s="272"/>
    </row>
    <row r="39" spans="1:6" ht="19.899999999999999" customHeight="1" x14ac:dyDescent="0.2">
      <c r="A39" s="245"/>
      <c r="B39" s="249" t="s">
        <v>332</v>
      </c>
      <c r="C39" s="552"/>
      <c r="D39" s="552"/>
      <c r="E39" s="553"/>
      <c r="F39" s="272"/>
    </row>
    <row r="40" spans="1:6" ht="19.899999999999999" customHeight="1" x14ac:dyDescent="0.2">
      <c r="A40" s="245"/>
      <c r="B40" s="249" t="s">
        <v>333</v>
      </c>
      <c r="C40" s="552"/>
      <c r="D40" s="552"/>
      <c r="E40" s="553"/>
      <c r="F40" s="272"/>
    </row>
    <row r="41" spans="1:6" ht="19.899999999999999" customHeight="1" x14ac:dyDescent="0.2">
      <c r="A41" s="245"/>
      <c r="B41" s="264" t="s">
        <v>334</v>
      </c>
      <c r="C41" s="552"/>
      <c r="D41" s="552"/>
      <c r="E41" s="553"/>
      <c r="F41" s="272"/>
    </row>
    <row r="42" spans="1:6" ht="19.899999999999999" customHeight="1" x14ac:dyDescent="0.25">
      <c r="A42" s="243" t="s">
        <v>278</v>
      </c>
      <c r="B42" s="263" t="s">
        <v>414</v>
      </c>
      <c r="C42" s="262"/>
      <c r="D42" s="262"/>
      <c r="E42" s="253"/>
      <c r="F42" s="311">
        <f>SUM(F26:F41)</f>
        <v>0</v>
      </c>
    </row>
    <row r="43" spans="1:6" ht="19.899999999999999" customHeight="1" x14ac:dyDescent="0.2">
      <c r="A43" s="18"/>
      <c r="C43" s="18"/>
      <c r="D43" s="18"/>
      <c r="E43" s="18"/>
    </row>
    <row r="44" spans="1:6" ht="19.899999999999999" customHeight="1" x14ac:dyDescent="0.2">
      <c r="A44" s="18" t="s">
        <v>315</v>
      </c>
      <c r="C44" s="21"/>
      <c r="D44" s="18"/>
      <c r="E44" s="18"/>
    </row>
    <row r="45" spans="1:6" ht="19.899999999999999" customHeight="1" x14ac:dyDescent="0.2">
      <c r="A45" s="18" t="s">
        <v>316</v>
      </c>
      <c r="C45" s="22"/>
      <c r="D45" s="18"/>
      <c r="E45" s="18"/>
    </row>
    <row r="46" spans="1:6" ht="19.899999999999999" customHeight="1" x14ac:dyDescent="0.2">
      <c r="A46" s="18"/>
      <c r="C46" s="22"/>
      <c r="D46" s="18"/>
      <c r="E46" s="18"/>
    </row>
    <row r="47" spans="1:6" ht="19.899999999999999" customHeight="1" x14ac:dyDescent="0.2">
      <c r="A47" s="327" t="s">
        <v>412</v>
      </c>
      <c r="B47" s="327" t="s">
        <v>412</v>
      </c>
      <c r="C47" s="327" t="s">
        <v>412</v>
      </c>
      <c r="D47" s="327" t="s">
        <v>412</v>
      </c>
      <c r="E47" s="327" t="s">
        <v>412</v>
      </c>
      <c r="F47" s="327" t="s">
        <v>412</v>
      </c>
    </row>
    <row r="48" spans="1:6" ht="19.899999999999999" customHeight="1" x14ac:dyDescent="0.2">
      <c r="A48" s="326"/>
      <c r="B48" s="326"/>
      <c r="C48" s="326"/>
      <c r="D48" s="326"/>
      <c r="E48" s="326"/>
      <c r="F48" s="326"/>
    </row>
    <row r="49" spans="1:6" ht="19.899999999999999" customHeight="1" x14ac:dyDescent="0.25">
      <c r="F49" s="24" t="s">
        <v>110</v>
      </c>
    </row>
    <row r="50" spans="1:6" ht="19.899999999999999" customHeight="1" x14ac:dyDescent="0.25">
      <c r="A50" s="566" t="s">
        <v>421</v>
      </c>
      <c r="B50" s="566"/>
      <c r="C50" s="566"/>
      <c r="D50" s="566"/>
      <c r="E50" s="566"/>
      <c r="F50" s="566"/>
    </row>
    <row r="51" spans="1:6" ht="19.899999999999999" customHeight="1" x14ac:dyDescent="0.2">
      <c r="A51" s="11"/>
      <c r="B51" s="10"/>
      <c r="C51" s="10"/>
      <c r="D51" s="10"/>
      <c r="F51" s="10"/>
    </row>
    <row r="52" spans="1:6" ht="19.899999999999999" customHeight="1" x14ac:dyDescent="0.2">
      <c r="C52" s="271" t="s">
        <v>415</v>
      </c>
      <c r="D52" s="567" t="s">
        <v>416</v>
      </c>
      <c r="E52" s="568"/>
      <c r="F52" s="271" t="s">
        <v>417</v>
      </c>
    </row>
    <row r="53" spans="1:6" ht="19.899999999999999" customHeight="1" x14ac:dyDescent="0.2">
      <c r="A53" s="562" t="s">
        <v>343</v>
      </c>
      <c r="B53" s="562"/>
      <c r="C53" s="335" t="s">
        <v>420</v>
      </c>
      <c r="D53" s="335" t="s">
        <v>420</v>
      </c>
      <c r="E53" s="335" t="s">
        <v>339</v>
      </c>
      <c r="F53" s="335" t="s">
        <v>420</v>
      </c>
    </row>
    <row r="54" spans="1:6" ht="19.899999999999999" customHeight="1" x14ac:dyDescent="0.25">
      <c r="A54" s="222"/>
      <c r="B54" s="12"/>
      <c r="C54" s="223"/>
      <c r="D54" s="223"/>
      <c r="E54" s="223"/>
      <c r="F54" s="223"/>
    </row>
    <row r="55" spans="1:6" ht="19.899999999999999" customHeight="1" x14ac:dyDescent="0.25">
      <c r="A55" s="555" t="s">
        <v>52</v>
      </c>
      <c r="B55" s="556"/>
      <c r="C55" s="216"/>
      <c r="D55" s="323"/>
      <c r="E55" s="323"/>
      <c r="F55" s="216"/>
    </row>
    <row r="56" spans="1:6" ht="19.899999999999999" customHeight="1" x14ac:dyDescent="0.25">
      <c r="A56" s="555" t="s">
        <v>53</v>
      </c>
      <c r="B56" s="556"/>
      <c r="C56" s="323"/>
      <c r="D56" s="323"/>
      <c r="E56" s="323"/>
      <c r="F56" s="216"/>
    </row>
    <row r="57" spans="1:6" ht="19.899999999999999" customHeight="1" x14ac:dyDescent="0.25">
      <c r="A57" s="555" t="s">
        <v>54</v>
      </c>
      <c r="B57" s="556"/>
      <c r="C57" s="323"/>
      <c r="D57" s="323"/>
      <c r="E57" s="323"/>
      <c r="F57" s="216"/>
    </row>
    <row r="58" spans="1:6" ht="19.899999999999999" customHeight="1" x14ac:dyDescent="0.25">
      <c r="A58" s="555" t="s">
        <v>55</v>
      </c>
      <c r="B58" s="556"/>
      <c r="C58" s="323"/>
      <c r="D58" s="323"/>
      <c r="E58" s="323"/>
      <c r="F58" s="216"/>
    </row>
    <row r="59" spans="1:6" ht="19.899999999999999" customHeight="1" x14ac:dyDescent="0.25">
      <c r="A59" s="555" t="s">
        <v>240</v>
      </c>
      <c r="B59" s="556"/>
      <c r="C59" s="323"/>
      <c r="D59" s="323"/>
      <c r="E59" s="323"/>
      <c r="F59" s="216"/>
    </row>
    <row r="60" spans="1:6" ht="19.899999999999999" customHeight="1" x14ac:dyDescent="0.25">
      <c r="A60" s="555" t="s">
        <v>241</v>
      </c>
      <c r="B60" s="556"/>
      <c r="C60" s="323"/>
      <c r="D60" s="323"/>
      <c r="E60" s="323"/>
      <c r="F60" s="216"/>
    </row>
    <row r="61" spans="1:6" ht="19.899999999999999" customHeight="1" x14ac:dyDescent="0.25">
      <c r="A61" s="555" t="s">
        <v>56</v>
      </c>
      <c r="B61" s="556"/>
      <c r="C61" s="323"/>
      <c r="D61" s="323"/>
      <c r="E61" s="323"/>
      <c r="F61" s="216"/>
    </row>
    <row r="62" spans="1:6" ht="19.899999999999999" customHeight="1" x14ac:dyDescent="0.25">
      <c r="A62" s="555" t="s">
        <v>99</v>
      </c>
      <c r="B62" s="556"/>
      <c r="C62" s="216"/>
      <c r="D62" s="323"/>
      <c r="E62" s="323"/>
      <c r="F62" s="216"/>
    </row>
    <row r="63" spans="1:6" ht="19.899999999999999" customHeight="1" x14ac:dyDescent="0.25">
      <c r="A63" s="555" t="s">
        <v>311</v>
      </c>
      <c r="B63" s="556"/>
      <c r="C63" s="323"/>
      <c r="D63" s="323"/>
      <c r="E63" s="323"/>
      <c r="F63" s="216"/>
    </row>
    <row r="64" spans="1:6" ht="19.899999999999999" customHeight="1" x14ac:dyDescent="0.25">
      <c r="A64" s="225"/>
      <c r="B64" s="224"/>
      <c r="C64" s="223"/>
      <c r="D64" s="223"/>
      <c r="E64" s="223"/>
      <c r="F64" s="223"/>
    </row>
    <row r="65" spans="1:6" ht="19.899999999999999" customHeight="1" x14ac:dyDescent="0.25">
      <c r="A65" s="555" t="s">
        <v>258</v>
      </c>
      <c r="B65" s="556"/>
      <c r="C65" s="216"/>
      <c r="D65" s="216"/>
      <c r="E65" s="216"/>
      <c r="F65" s="325"/>
    </row>
    <row r="66" spans="1:6" ht="19.899999999999999" customHeight="1" x14ac:dyDescent="0.25">
      <c r="A66" s="555" t="s">
        <v>259</v>
      </c>
      <c r="B66" s="556"/>
      <c r="C66" s="216"/>
      <c r="D66" s="216"/>
      <c r="E66" s="216"/>
      <c r="F66" s="325"/>
    </row>
    <row r="67" spans="1:6" ht="19.899999999999999" customHeight="1" x14ac:dyDescent="0.25">
      <c r="A67" s="555" t="s">
        <v>245</v>
      </c>
      <c r="B67" s="556"/>
      <c r="C67" s="216"/>
      <c r="D67" s="216"/>
      <c r="E67" s="216"/>
      <c r="F67" s="325"/>
    </row>
    <row r="68" spans="1:6" ht="19.899999999999999" customHeight="1" x14ac:dyDescent="0.25">
      <c r="A68" s="555" t="s">
        <v>57</v>
      </c>
      <c r="B68" s="556"/>
      <c r="C68" s="216"/>
      <c r="D68" s="216"/>
      <c r="E68" s="216"/>
      <c r="F68" s="325"/>
    </row>
    <row r="69" spans="1:6" ht="19.899999999999999" customHeight="1" x14ac:dyDescent="0.25">
      <c r="A69" s="555" t="s">
        <v>100</v>
      </c>
      <c r="B69" s="556"/>
      <c r="C69" s="216"/>
      <c r="D69" s="216"/>
      <c r="E69" s="216"/>
      <c r="F69" s="325"/>
    </row>
    <row r="70" spans="1:6" ht="19.899999999999999" customHeight="1" x14ac:dyDescent="0.25">
      <c r="A70" s="336"/>
      <c r="B70" s="337"/>
      <c r="C70" s="338"/>
      <c r="D70" s="338"/>
      <c r="E70" s="338"/>
      <c r="F70" s="338"/>
    </row>
    <row r="71" spans="1:6" ht="19.899999999999999" customHeight="1" x14ac:dyDescent="0.25">
      <c r="A71" s="342" t="s">
        <v>419</v>
      </c>
      <c r="B71" s="339"/>
      <c r="C71" s="340"/>
      <c r="D71" s="233"/>
      <c r="E71" s="233"/>
      <c r="F71" s="340"/>
    </row>
    <row r="72" spans="1:6" ht="19.899999999999999" customHeight="1" x14ac:dyDescent="0.25">
      <c r="A72" s="561" t="s">
        <v>418</v>
      </c>
      <c r="B72" s="561"/>
      <c r="C72" s="335" t="s">
        <v>344</v>
      </c>
      <c r="D72" s="335" t="s">
        <v>339</v>
      </c>
    </row>
    <row r="73" spans="1:6" ht="19.899999999999999" customHeight="1" x14ac:dyDescent="0.2">
      <c r="A73" s="557"/>
      <c r="B73" s="558"/>
      <c r="C73" s="341"/>
      <c r="D73" s="341"/>
    </row>
    <row r="74" spans="1:6" ht="19.899999999999999" customHeight="1" x14ac:dyDescent="0.2">
      <c r="A74" s="559"/>
      <c r="B74" s="560"/>
      <c r="C74" s="323"/>
      <c r="D74" s="323"/>
    </row>
    <row r="75" spans="1:6" ht="19.899999999999999" customHeight="1" x14ac:dyDescent="0.2">
      <c r="A75" s="559"/>
      <c r="B75" s="560"/>
      <c r="C75" s="323"/>
      <c r="D75" s="323"/>
    </row>
    <row r="76" spans="1:6" ht="19.899999999999999" customHeight="1" x14ac:dyDescent="0.2">
      <c r="A76" s="11"/>
      <c r="B76" s="10"/>
      <c r="C76" s="10"/>
      <c r="D76" s="11"/>
      <c r="E76" s="10"/>
      <c r="F76" s="10"/>
    </row>
    <row r="77" spans="1:6" ht="19.899999999999999" customHeight="1" x14ac:dyDescent="0.2">
      <c r="A77" s="19" t="s">
        <v>345</v>
      </c>
      <c r="B77" s="11"/>
      <c r="C77" s="259"/>
      <c r="D77" s="259"/>
      <c r="E77" s="259"/>
      <c r="F77" s="388">
        <f>SUM(C55:F69)</f>
        <v>0</v>
      </c>
    </row>
    <row r="78" spans="1:6" ht="19.899999999999999" customHeight="1" x14ac:dyDescent="0.25">
      <c r="A78" s="261" t="s">
        <v>346</v>
      </c>
      <c r="B78" s="11"/>
      <c r="C78" s="259"/>
      <c r="D78" s="259"/>
      <c r="E78" s="259"/>
      <c r="F78" s="10"/>
    </row>
    <row r="79" spans="1:6" ht="19.899999999999999" customHeight="1" x14ac:dyDescent="0.25">
      <c r="A79" s="261" t="s">
        <v>422</v>
      </c>
      <c r="B79" s="11"/>
      <c r="C79" s="259"/>
      <c r="D79" s="259"/>
      <c r="E79" s="259"/>
      <c r="F79" s="10"/>
    </row>
    <row r="80" spans="1:6" ht="19.899999999999999" customHeight="1" x14ac:dyDescent="0.25">
      <c r="A80" s="260" t="s">
        <v>347</v>
      </c>
      <c r="B80" s="258"/>
      <c r="C80" s="258"/>
      <c r="D80" s="258"/>
      <c r="E80" s="258"/>
    </row>
    <row r="81" spans="3:7" ht="19.899999999999999" customHeight="1" x14ac:dyDescent="0.2"/>
    <row r="86" spans="3:7" x14ac:dyDescent="0.2">
      <c r="C86" s="416"/>
      <c r="D86" s="416"/>
      <c r="E86" s="416"/>
      <c r="F86" s="416"/>
      <c r="G86" s="416"/>
    </row>
  </sheetData>
  <sheetProtection formatCells="0" formatColumns="0" formatRows="0"/>
  <mergeCells count="49">
    <mergeCell ref="B12:D12"/>
    <mergeCell ref="A62:B62"/>
    <mergeCell ref="A6:F6"/>
    <mergeCell ref="B30:D30"/>
    <mergeCell ref="B11:D11"/>
    <mergeCell ref="B31:D31"/>
    <mergeCell ref="B26:D26"/>
    <mergeCell ref="B27:D27"/>
    <mergeCell ref="A8:D8"/>
    <mergeCell ref="C21:E21"/>
    <mergeCell ref="B29:D29"/>
    <mergeCell ref="C36:E36"/>
    <mergeCell ref="C41:E41"/>
    <mergeCell ref="A50:F50"/>
    <mergeCell ref="D52:E52"/>
    <mergeCell ref="A55:B55"/>
    <mergeCell ref="A73:B73"/>
    <mergeCell ref="A74:B74"/>
    <mergeCell ref="A75:B75"/>
    <mergeCell ref="A72:B72"/>
    <mergeCell ref="A53:B53"/>
    <mergeCell ref="A61:B61"/>
    <mergeCell ref="A56:B56"/>
    <mergeCell ref="A57:B57"/>
    <mergeCell ref="A69:B69"/>
    <mergeCell ref="A67:B67"/>
    <mergeCell ref="A68:B68"/>
    <mergeCell ref="A60:B60"/>
    <mergeCell ref="A63:B63"/>
    <mergeCell ref="A65:B65"/>
    <mergeCell ref="A66:B66"/>
    <mergeCell ref="A59:B59"/>
    <mergeCell ref="A58:B58"/>
    <mergeCell ref="C37:E37"/>
    <mergeCell ref="C38:E38"/>
    <mergeCell ref="C39:E39"/>
    <mergeCell ref="C40:E40"/>
    <mergeCell ref="C14:E14"/>
    <mergeCell ref="C15:E15"/>
    <mergeCell ref="C16:E16"/>
    <mergeCell ref="C17:E17"/>
    <mergeCell ref="C18:E18"/>
    <mergeCell ref="C34:E34"/>
    <mergeCell ref="C35:E35"/>
    <mergeCell ref="C19:E19"/>
    <mergeCell ref="C20:E20"/>
    <mergeCell ref="B28:D28"/>
    <mergeCell ref="C22:E22"/>
    <mergeCell ref="C33:E33"/>
  </mergeCells>
  <phoneticPr fontId="0" type="noConversion"/>
  <conditionalFormatting sqref="F42 F23">
    <cfRule type="cellIs" dxfId="4" priority="1" stopIfTrue="1" operator="equal">
      <formula>0</formula>
    </cfRule>
  </conditionalFormatting>
  <printOptions horizontalCentered="1" verticalCentered="1"/>
  <pageMargins left="0.25" right="0.25" top="0.75" bottom="0.75" header="0.3" footer="0.3"/>
  <pageSetup scale="77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53"/>
  <sheetViews>
    <sheetView zoomScale="80" zoomScaleNormal="80" workbookViewId="0">
      <selection activeCell="E30" sqref="E30"/>
    </sheetView>
  </sheetViews>
  <sheetFormatPr defaultColWidth="11.44140625" defaultRowHeight="15" x14ac:dyDescent="0.2"/>
  <cols>
    <col min="1" max="1" width="34.6640625" style="25" customWidth="1"/>
    <col min="2" max="6" width="14.77734375" style="25" customWidth="1"/>
    <col min="7" max="16384" width="11.44140625" style="25"/>
  </cols>
  <sheetData>
    <row r="1" spans="1:6" ht="19.899999999999999" customHeight="1" x14ac:dyDescent="0.25">
      <c r="A1" s="104" t="str">
        <f>CONCATENATE("Dealer Name:  ",COVER!D15)</f>
        <v xml:space="preserve">Dealer Name:  </v>
      </c>
    </row>
    <row r="2" spans="1:6" ht="19.899999999999999" customHeight="1" x14ac:dyDescent="0.25">
      <c r="A2" s="104" t="str">
        <f>CONCATENATE("for the Year Ended December 31, ",COVER!H9)</f>
        <v xml:space="preserve">for the Year Ended December 31, </v>
      </c>
      <c r="B2" s="27"/>
      <c r="C2" s="26"/>
      <c r="D2" s="26"/>
      <c r="E2" s="26"/>
    </row>
    <row r="3" spans="1:6" ht="19.899999999999999" customHeight="1" x14ac:dyDescent="0.25">
      <c r="B3" s="27"/>
      <c r="C3" s="26"/>
      <c r="D3" s="26"/>
      <c r="E3" s="26"/>
      <c r="F3" s="26"/>
    </row>
    <row r="4" spans="1:6" ht="19.899999999999999" customHeight="1" x14ac:dyDescent="0.2">
      <c r="A4" s="29"/>
      <c r="B4" s="26"/>
      <c r="C4" s="26"/>
      <c r="D4" s="26"/>
      <c r="E4" s="26"/>
      <c r="F4" s="26"/>
    </row>
    <row r="5" spans="1:6" ht="19.899999999999999" customHeight="1" x14ac:dyDescent="0.25">
      <c r="A5" s="29"/>
      <c r="B5" s="26"/>
      <c r="C5" s="26"/>
      <c r="D5" s="26"/>
      <c r="E5" s="26"/>
      <c r="F5" s="28" t="s">
        <v>109</v>
      </c>
    </row>
    <row r="6" spans="1:6" ht="19.899999999999999" customHeight="1" x14ac:dyDescent="0.25">
      <c r="A6" s="569" t="s">
        <v>312</v>
      </c>
      <c r="B6" s="569"/>
      <c r="C6" s="569"/>
      <c r="D6" s="569"/>
      <c r="E6" s="569"/>
      <c r="F6" s="569"/>
    </row>
    <row r="7" spans="1:6" ht="19.899999999999999" customHeight="1" x14ac:dyDescent="0.2">
      <c r="A7" s="29"/>
      <c r="B7" s="26"/>
      <c r="C7" s="26"/>
      <c r="D7" s="26"/>
      <c r="E7" s="26"/>
      <c r="F7" s="26"/>
    </row>
    <row r="8" spans="1:6" ht="19.899999999999999" customHeight="1" x14ac:dyDescent="0.25">
      <c r="A8" s="265"/>
      <c r="B8" s="578" t="s">
        <v>92</v>
      </c>
      <c r="C8" s="579"/>
      <c r="D8" s="579"/>
      <c r="E8" s="579"/>
      <c r="F8" s="580"/>
    </row>
    <row r="9" spans="1:6" ht="19.899999999999999" customHeight="1" x14ac:dyDescent="0.2">
      <c r="A9" s="257"/>
      <c r="B9" s="575" t="s">
        <v>115</v>
      </c>
      <c r="C9" s="576"/>
      <c r="D9" s="576"/>
      <c r="E9" s="576"/>
      <c r="F9" s="577"/>
    </row>
    <row r="10" spans="1:6" ht="19.899999999999999" customHeight="1" x14ac:dyDescent="0.2">
      <c r="A10" s="217" t="s">
        <v>269</v>
      </c>
      <c r="B10" s="572" t="s">
        <v>111</v>
      </c>
      <c r="C10" s="573"/>
      <c r="D10" s="573"/>
      <c r="E10" s="573"/>
      <c r="F10" s="574"/>
    </row>
    <row r="11" spans="1:6" ht="19.899999999999999" customHeight="1" x14ac:dyDescent="0.2">
      <c r="A11" s="217" t="s">
        <v>273</v>
      </c>
      <c r="B11" s="581"/>
      <c r="C11" s="582"/>
      <c r="D11" s="582"/>
      <c r="E11" s="582"/>
      <c r="F11" s="583"/>
    </row>
    <row r="12" spans="1:6" ht="19.899999999999999" customHeight="1" x14ac:dyDescent="0.2">
      <c r="A12" s="217" t="s">
        <v>61</v>
      </c>
      <c r="B12" s="581"/>
      <c r="C12" s="582"/>
      <c r="D12" s="582"/>
      <c r="E12" s="582"/>
      <c r="F12" s="583"/>
    </row>
    <row r="13" spans="1:6" ht="19.899999999999999" customHeight="1" x14ac:dyDescent="0.2">
      <c r="A13" s="217" t="s">
        <v>285</v>
      </c>
      <c r="B13" s="581"/>
      <c r="C13" s="582"/>
      <c r="D13" s="582"/>
      <c r="E13" s="582"/>
      <c r="F13" s="583"/>
    </row>
    <row r="14" spans="1:6" ht="19.899999999999999" customHeight="1" x14ac:dyDescent="0.2">
      <c r="A14" s="217" t="s">
        <v>268</v>
      </c>
      <c r="B14" s="581"/>
      <c r="C14" s="582"/>
      <c r="D14" s="582"/>
      <c r="E14" s="582"/>
      <c r="F14" s="583"/>
    </row>
    <row r="15" spans="1:6" ht="19.899999999999999" customHeight="1" x14ac:dyDescent="0.2">
      <c r="A15" s="26"/>
      <c r="B15" s="26"/>
      <c r="C15" s="26"/>
      <c r="D15" s="26"/>
      <c r="E15" s="26"/>
      <c r="F15" s="26"/>
    </row>
    <row r="16" spans="1:6" ht="19.899999999999999" customHeight="1" x14ac:dyDescent="0.2">
      <c r="A16" s="328" t="s">
        <v>412</v>
      </c>
      <c r="B16" s="328" t="s">
        <v>412</v>
      </c>
      <c r="C16" s="328" t="s">
        <v>412</v>
      </c>
      <c r="D16" s="328" t="s">
        <v>412</v>
      </c>
      <c r="E16" s="328" t="s">
        <v>412</v>
      </c>
      <c r="F16" s="328" t="s">
        <v>412</v>
      </c>
    </row>
    <row r="17" spans="1:6" ht="19.899999999999999" customHeight="1" x14ac:dyDescent="0.2">
      <c r="A17" s="328"/>
      <c r="B17" s="328"/>
      <c r="C17" s="328"/>
      <c r="D17" s="328"/>
      <c r="E17" s="328"/>
      <c r="F17" s="328"/>
    </row>
    <row r="18" spans="1:6" ht="19.899999999999999" customHeight="1" x14ac:dyDescent="0.25">
      <c r="A18" s="26"/>
      <c r="B18" s="26"/>
      <c r="C18" s="26"/>
      <c r="D18" s="26"/>
      <c r="E18" s="26"/>
      <c r="F18" s="32" t="s">
        <v>93</v>
      </c>
    </row>
    <row r="19" spans="1:6" ht="19.899999999999999" customHeight="1" x14ac:dyDescent="0.25">
      <c r="A19" s="570" t="s">
        <v>313</v>
      </c>
      <c r="B19" s="571"/>
      <c r="C19" s="571"/>
      <c r="D19" s="571"/>
      <c r="E19" s="571"/>
      <c r="F19" s="571"/>
    </row>
    <row r="20" spans="1:6" ht="19.899999999999999" customHeight="1" x14ac:dyDescent="0.2">
      <c r="A20" s="26"/>
      <c r="B20" s="26"/>
      <c r="C20" s="26"/>
      <c r="D20" s="26"/>
      <c r="E20" s="26"/>
    </row>
    <row r="21" spans="1:6" ht="19.899999999999999" customHeight="1" x14ac:dyDescent="0.25">
      <c r="A21" s="33"/>
      <c r="B21" s="34"/>
      <c r="C21" s="34"/>
      <c r="D21" s="35" t="s">
        <v>89</v>
      </c>
      <c r="E21" s="34"/>
      <c r="F21" s="30"/>
    </row>
    <row r="22" spans="1:6" ht="19.899999999999999" customHeight="1" x14ac:dyDescent="0.25">
      <c r="A22" s="31"/>
      <c r="B22" s="36"/>
      <c r="C22" s="36" t="s">
        <v>280</v>
      </c>
      <c r="D22" s="36"/>
      <c r="E22" s="36" t="s">
        <v>279</v>
      </c>
      <c r="F22" s="37" t="s">
        <v>281</v>
      </c>
    </row>
    <row r="23" spans="1:6" ht="19.899999999999999" customHeight="1" x14ac:dyDescent="0.25">
      <c r="A23" s="31"/>
      <c r="B23" s="36" t="s">
        <v>269</v>
      </c>
      <c r="C23" s="36" t="s">
        <v>105</v>
      </c>
      <c r="D23" s="36" t="s">
        <v>61</v>
      </c>
      <c r="E23" s="36" t="s">
        <v>106</v>
      </c>
      <c r="F23" s="37" t="s">
        <v>282</v>
      </c>
    </row>
    <row r="24" spans="1:6" ht="19.899999999999999" customHeight="1" x14ac:dyDescent="0.2">
      <c r="A24" s="98" t="s">
        <v>271</v>
      </c>
      <c r="B24" s="378" t="str">
        <f>IF('SCH B2 &amp; B3'!W61=0," ",(ROUND('SCH B2 &amp; B3'!C61/'SCH B2 &amp; B3'!$W$61,6)))</f>
        <v xml:space="preserve"> </v>
      </c>
      <c r="C24" s="329"/>
      <c r="D24" s="329"/>
      <c r="E24" s="329"/>
      <c r="F24" s="329"/>
    </row>
    <row r="25" spans="1:6" ht="19.899999999999999" customHeight="1" x14ac:dyDescent="0.2">
      <c r="A25" s="98" t="s">
        <v>97</v>
      </c>
      <c r="B25" s="378" t="str">
        <f>IF('SCH B2 &amp; B3'!W61=0," ",(ROUND('SCH B2 &amp; B3'!D61/'SCH B2 &amp; B3'!$W$61,6)))</f>
        <v xml:space="preserve"> </v>
      </c>
      <c r="C25" s="329"/>
      <c r="D25" s="329"/>
      <c r="E25" s="329"/>
      <c r="F25" s="329"/>
    </row>
    <row r="26" spans="1:6" ht="19.899999999999999" customHeight="1" x14ac:dyDescent="0.2">
      <c r="A26" s="98" t="s">
        <v>63</v>
      </c>
      <c r="B26" s="378" t="str">
        <f>IF('SCH B2 &amp; B3'!W61=0," ",(ROUND('SCH B2 &amp; B3'!E61/'SCH B2 &amp; B3'!$W$61,6)))</f>
        <v xml:space="preserve"> </v>
      </c>
      <c r="C26" s="329"/>
      <c r="D26" s="329"/>
      <c r="E26" s="329"/>
      <c r="F26" s="329"/>
    </row>
    <row r="27" spans="1:6" ht="19.899999999999999" customHeight="1" x14ac:dyDescent="0.2">
      <c r="A27" s="98" t="s">
        <v>169</v>
      </c>
      <c r="B27" s="378" t="str">
        <f>IF('SCH B2 &amp; B3'!W61=0," ",(ROUND('SCH B2 &amp; B3'!F61/'SCH B2 &amp; B3'!$W$61,6)))</f>
        <v xml:space="preserve"> </v>
      </c>
      <c r="C27" s="329"/>
      <c r="D27" s="329"/>
      <c r="E27" s="329"/>
      <c r="F27" s="329"/>
    </row>
    <row r="28" spans="1:6" ht="19.899999999999999" customHeight="1" x14ac:dyDescent="0.2">
      <c r="A28" s="98" t="s">
        <v>64</v>
      </c>
      <c r="B28" s="378" t="str">
        <f>IF('SCH B2 &amp; B3'!W61=0," ",(ROUND('SCH B2 &amp; B3'!G61/'SCH B2 &amp; B3'!$W$61,6)))</f>
        <v xml:space="preserve"> </v>
      </c>
      <c r="C28" s="329"/>
      <c r="D28" s="329"/>
      <c r="E28" s="329"/>
      <c r="F28" s="329"/>
    </row>
    <row r="29" spans="1:6" ht="19.899999999999999" customHeight="1" x14ac:dyDescent="0.2">
      <c r="A29" s="98" t="s">
        <v>272</v>
      </c>
      <c r="B29" s="378" t="str">
        <f>IF('SCH B2 &amp; B3'!W61=0," ",(ROUND('SCH B2 &amp; B3'!H61/'SCH B2 &amp; B3'!$W$61,6)))</f>
        <v xml:space="preserve"> </v>
      </c>
      <c r="C29" s="329"/>
      <c r="D29" s="329"/>
      <c r="E29" s="329"/>
      <c r="F29" s="329"/>
    </row>
    <row r="30" spans="1:6" ht="19.899999999999999" customHeight="1" x14ac:dyDescent="0.2">
      <c r="A30" s="98" t="s">
        <v>267</v>
      </c>
      <c r="B30" s="378" t="str">
        <f>IF('SCH B2 &amp; B3'!W61=0," ",(ROUND('SCH B2 &amp; B3'!I61/'SCH B2 &amp; B3'!$W$61,6)))</f>
        <v xml:space="preserve"> </v>
      </c>
      <c r="C30" s="329"/>
      <c r="D30" s="329"/>
      <c r="E30" s="329"/>
      <c r="F30" s="329"/>
    </row>
    <row r="31" spans="1:6" ht="19.899999999999999" customHeight="1" x14ac:dyDescent="0.2">
      <c r="A31" s="98" t="s">
        <v>98</v>
      </c>
      <c r="B31" s="378" t="str">
        <f>IF('SCH B2 &amp; B3'!W61=0," ",(ROUND('SCH B2 &amp; B3'!J61/'SCH B2 &amp; B3'!$W$61,6)))</f>
        <v xml:space="preserve"> </v>
      </c>
      <c r="C31" s="329"/>
      <c r="D31" s="329"/>
      <c r="E31" s="329"/>
      <c r="F31" s="329"/>
    </row>
    <row r="32" spans="1:6" ht="19.899999999999999" customHeight="1" x14ac:dyDescent="0.2">
      <c r="A32" s="159" t="s">
        <v>170</v>
      </c>
      <c r="B32" s="378"/>
      <c r="C32" s="329"/>
      <c r="D32" s="329"/>
      <c r="E32" s="329"/>
      <c r="F32" s="329"/>
    </row>
    <row r="33" spans="1:6" ht="19.899999999999999" customHeight="1" x14ac:dyDescent="0.2">
      <c r="A33" s="159" t="s">
        <v>378</v>
      </c>
      <c r="B33" s="378" t="str">
        <f>IF('SCH B2 &amp; B3'!W61=0," ",(ROUND('SCH B2 &amp; B3'!L61/'SCH B2 &amp; B3'!$W$61,6)))</f>
        <v xml:space="preserve"> </v>
      </c>
      <c r="C33" s="329"/>
      <c r="D33" s="329"/>
      <c r="E33" s="329"/>
      <c r="F33" s="329"/>
    </row>
    <row r="34" spans="1:6" ht="19.899999999999999" customHeight="1" x14ac:dyDescent="0.2">
      <c r="A34" s="275" t="s">
        <v>379</v>
      </c>
      <c r="B34" s="378" t="str">
        <f>IF('SCH B2 &amp; B3'!W61=0," ",(ROUND('SCH B2 &amp; B3'!M61/'SCH B2 &amp; B3'!$W$61,6)))</f>
        <v xml:space="preserve"> </v>
      </c>
      <c r="C34" s="329"/>
      <c r="D34" s="329"/>
      <c r="E34" s="329"/>
      <c r="F34" s="329"/>
    </row>
    <row r="35" spans="1:6" ht="19.899999999999999" customHeight="1" x14ac:dyDescent="0.2">
      <c r="A35" s="276" t="s">
        <v>171</v>
      </c>
      <c r="B35" s="378" t="str">
        <f>IF('SCH B2 &amp; B3'!W61=0," ",(ROUND('SCH B2 &amp; B3'!N61/'SCH B2 &amp; B3'!$W$61,6)))</f>
        <v xml:space="preserve"> </v>
      </c>
      <c r="C35" s="329"/>
      <c r="D35" s="329"/>
      <c r="E35" s="329"/>
      <c r="F35" s="329"/>
    </row>
    <row r="36" spans="1:6" ht="19.899999999999999" customHeight="1" x14ac:dyDescent="0.2">
      <c r="A36" s="275" t="s">
        <v>380</v>
      </c>
      <c r="B36" s="378" t="str">
        <f>IF('SCH B2 &amp; B3'!W61=0," ",(ROUND('SCH B2 &amp; B3'!O61/'SCH B2 &amp; B3'!$W$61,6)))</f>
        <v xml:space="preserve"> </v>
      </c>
      <c r="C36" s="329"/>
      <c r="D36" s="329"/>
      <c r="E36" s="329"/>
      <c r="F36" s="329"/>
    </row>
    <row r="37" spans="1:6" ht="19.899999999999999" customHeight="1" x14ac:dyDescent="0.2">
      <c r="A37" s="38" t="s">
        <v>268</v>
      </c>
      <c r="B37" s="378" t="str">
        <f>IF('SCH B2 &amp; B3'!W61=0," ",(ROUND('SCH B2 &amp; B3'!T61/'SCH B2 &amp; B3'!$W$61,6)))</f>
        <v xml:space="preserve"> </v>
      </c>
      <c r="C37" s="329"/>
      <c r="D37" s="329"/>
      <c r="E37" s="329"/>
      <c r="F37" s="216"/>
    </row>
    <row r="38" spans="1:6" ht="19.899999999999999" customHeight="1" x14ac:dyDescent="0.2">
      <c r="A38" s="38" t="s">
        <v>285</v>
      </c>
      <c r="B38" s="378" t="str">
        <f>IF('SCH B2 &amp; B3'!W61=0," ",(ROUND('SCH B2 &amp; B3'!S61/'SCH B2 &amp; B3'!$W$61,6)))</f>
        <v xml:space="preserve"> </v>
      </c>
      <c r="C38" s="329"/>
      <c r="D38" s="329"/>
      <c r="E38" s="216"/>
      <c r="F38" s="216"/>
    </row>
    <row r="39" spans="1:6" ht="19.899999999999999" customHeight="1" x14ac:dyDescent="0.2">
      <c r="A39" s="38" t="s">
        <v>61</v>
      </c>
      <c r="B39" s="378" t="str">
        <f>IF('SCH B2 &amp; B3'!W61=0," ",(ROUND('SCH B2 &amp; B3'!R61/'SCH B2 &amp; B3'!$W$61,6)))</f>
        <v xml:space="preserve"> </v>
      </c>
      <c r="C39" s="329"/>
      <c r="D39" s="216"/>
      <c r="E39" s="216"/>
      <c r="F39" s="216"/>
    </row>
    <row r="40" spans="1:6" ht="19.899999999999999" customHeight="1" x14ac:dyDescent="0.2">
      <c r="A40" s="38" t="s">
        <v>273</v>
      </c>
      <c r="B40" s="378" t="str">
        <f>IF('SCH B2 &amp; B3'!W61=0," ",(ROUND('SCH B2 &amp; B3'!Q61/'SCH B2 &amp; B3'!$W$61,6)))</f>
        <v xml:space="preserve"> </v>
      </c>
      <c r="C40" s="216"/>
      <c r="D40" s="216"/>
      <c r="E40" s="216"/>
      <c r="F40" s="216"/>
    </row>
    <row r="41" spans="1:6" ht="19.899999999999999" customHeight="1" x14ac:dyDescent="0.2">
      <c r="A41" s="38" t="s">
        <v>269</v>
      </c>
      <c r="B41" s="216"/>
      <c r="C41" s="216"/>
      <c r="D41" s="216"/>
      <c r="E41" s="216"/>
      <c r="F41" s="216"/>
    </row>
    <row r="42" spans="1:6" ht="19.899999999999999" customHeight="1" x14ac:dyDescent="0.25">
      <c r="A42" s="205" t="s">
        <v>270</v>
      </c>
      <c r="B42" s="330">
        <f>SUM(B24:B41)</f>
        <v>0</v>
      </c>
      <c r="C42" s="330">
        <f>SUM(C24:C41)</f>
        <v>0</v>
      </c>
      <c r="D42" s="330">
        <f>SUM(D24:D41)</f>
        <v>0</v>
      </c>
      <c r="E42" s="330">
        <f>SUM(E24:E41)</f>
        <v>0</v>
      </c>
      <c r="F42" s="330">
        <f>SUM(F24:F41)</f>
        <v>0</v>
      </c>
    </row>
    <row r="43" spans="1:6" ht="19.899999999999999" customHeight="1" x14ac:dyDescent="0.2">
      <c r="A43" s="26"/>
      <c r="B43" s="26"/>
      <c r="C43" s="26"/>
      <c r="D43" s="26"/>
      <c r="E43" s="26"/>
      <c r="F43" s="26"/>
    </row>
    <row r="44" spans="1:6" ht="19.899999999999999" customHeight="1" x14ac:dyDescent="0.2">
      <c r="A44" s="39" t="s">
        <v>112</v>
      </c>
      <c r="B44" s="26"/>
      <c r="C44" s="26"/>
      <c r="D44" s="26"/>
      <c r="E44" s="26"/>
      <c r="F44" s="26"/>
    </row>
    <row r="45" spans="1:6" ht="19.899999999999999" customHeight="1" x14ac:dyDescent="0.2">
      <c r="A45" s="26" t="s">
        <v>283</v>
      </c>
      <c r="B45" s="26"/>
      <c r="C45" s="26"/>
      <c r="D45" s="26"/>
      <c r="E45" s="26"/>
      <c r="F45" s="26"/>
    </row>
    <row r="46" spans="1:6" ht="19.899999999999999" customHeight="1" x14ac:dyDescent="0.2">
      <c r="A46" s="26" t="s">
        <v>284</v>
      </c>
      <c r="B46" s="26"/>
      <c r="C46" s="26"/>
      <c r="D46" s="26"/>
      <c r="E46" s="26"/>
      <c r="F46" s="26"/>
    </row>
    <row r="47" spans="1:6" ht="19.899999999999999" customHeight="1" x14ac:dyDescent="0.2">
      <c r="A47" s="26" t="s">
        <v>113</v>
      </c>
      <c r="B47" s="26"/>
      <c r="C47" s="26"/>
      <c r="D47" s="26"/>
      <c r="E47" s="26"/>
      <c r="F47" s="26"/>
    </row>
    <row r="48" spans="1:6" ht="19.899999999999999" customHeight="1" x14ac:dyDescent="0.2">
      <c r="A48" s="26" t="s">
        <v>286</v>
      </c>
      <c r="B48" s="26"/>
      <c r="C48" s="26"/>
      <c r="D48" s="26"/>
      <c r="E48" s="26"/>
      <c r="F48" s="26"/>
    </row>
    <row r="49" spans="1:6" ht="19.899999999999999" customHeight="1" x14ac:dyDescent="0.2">
      <c r="A49" s="26" t="s">
        <v>114</v>
      </c>
      <c r="B49" s="26"/>
      <c r="C49" s="26"/>
      <c r="D49" s="26"/>
      <c r="E49" s="26"/>
      <c r="F49" s="26"/>
    </row>
    <row r="50" spans="1:6" ht="19.899999999999999" customHeight="1" x14ac:dyDescent="0.2">
      <c r="A50" s="26"/>
      <c r="B50" s="26"/>
      <c r="C50" s="26"/>
      <c r="D50" s="26"/>
      <c r="E50" s="26"/>
      <c r="F50" s="26"/>
    </row>
    <row r="51" spans="1:6" ht="19.899999999999999" customHeight="1" x14ac:dyDescent="0.2">
      <c r="A51" s="26"/>
      <c r="B51" s="26"/>
      <c r="C51" s="26"/>
      <c r="D51" s="26"/>
      <c r="E51" s="26"/>
      <c r="F51" s="26"/>
    </row>
    <row r="52" spans="1:6" ht="19.899999999999999" customHeight="1" x14ac:dyDescent="0.2"/>
    <row r="53" spans="1:6" ht="19.899999999999999" customHeight="1" x14ac:dyDescent="0.2"/>
  </sheetData>
  <sheetProtection sheet="1" formatCells="0" formatColumns="0" formatRows="0"/>
  <mergeCells count="9">
    <mergeCell ref="A6:F6"/>
    <mergeCell ref="A19:F19"/>
    <mergeCell ref="B10:F10"/>
    <mergeCell ref="B9:F9"/>
    <mergeCell ref="B8:F8"/>
    <mergeCell ref="B11:F11"/>
    <mergeCell ref="B12:F12"/>
    <mergeCell ref="B13:F13"/>
    <mergeCell ref="B14:F14"/>
  </mergeCells>
  <phoneticPr fontId="0" type="noConversion"/>
  <conditionalFormatting sqref="B24:B40 B42:F42">
    <cfRule type="cellIs" dxfId="3" priority="1" stopIfTrue="1" operator="equal">
      <formula>0</formula>
    </cfRule>
  </conditionalFormatting>
  <printOptions horizontalCentered="1" verticalCentered="1"/>
  <pageMargins left="0.5" right="0.5" top="0.5" bottom="0.5" header="0" footer="0"/>
  <pageSetup scale="74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34"/>
  <sheetViews>
    <sheetView zoomScaleNormal="100" workbookViewId="0">
      <selection activeCell="I6" sqref="I6:M6"/>
    </sheetView>
  </sheetViews>
  <sheetFormatPr defaultColWidth="11.44140625" defaultRowHeight="15" x14ac:dyDescent="0.2"/>
  <cols>
    <col min="1" max="1" width="32.6640625" style="92" customWidth="1"/>
    <col min="2" max="2" width="2.77734375" style="92" customWidth="1"/>
    <col min="3" max="3" width="12.21875" style="92" bestFit="1" customWidth="1"/>
    <col min="4" max="4" width="1.6640625" style="92" customWidth="1"/>
    <col min="5" max="5" width="12.33203125" style="92" bestFit="1" customWidth="1"/>
    <col min="6" max="6" width="1.6640625" style="92" customWidth="1"/>
    <col min="7" max="7" width="10.109375" style="92" bestFit="1" customWidth="1"/>
    <col min="8" max="8" width="2.77734375" style="92" customWidth="1"/>
    <col min="9" max="9" width="12.21875" style="92" bestFit="1" customWidth="1"/>
    <col min="10" max="10" width="1.6640625" style="92" customWidth="1"/>
    <col min="11" max="11" width="12.33203125" style="92" bestFit="1" customWidth="1"/>
    <col min="12" max="12" width="1.6640625" style="92" customWidth="1"/>
    <col min="13" max="13" width="10.109375" style="92" bestFit="1" customWidth="1"/>
    <col min="14" max="14" width="2.77734375" style="92" customWidth="1"/>
    <col min="15" max="15" width="11.21875" style="92" bestFit="1" customWidth="1"/>
    <col min="16" max="16" width="1.6640625" style="92" customWidth="1"/>
    <col min="17" max="17" width="10.77734375" style="92" bestFit="1" customWidth="1"/>
    <col min="18" max="18" width="1.6640625" style="92" customWidth="1"/>
    <col min="19" max="19" width="9.77734375" style="92" bestFit="1" customWidth="1"/>
    <col min="20" max="20" width="11" style="92" bestFit="1" customWidth="1"/>
    <col min="21" max="16384" width="11.44140625" style="92"/>
  </cols>
  <sheetData>
    <row r="1" spans="1:20" ht="19.899999999999999" customHeight="1" x14ac:dyDescent="0.25">
      <c r="A1" s="359" t="str">
        <f>CONCATENATE("Dealer Name:  ",COVER!D15)</f>
        <v xml:space="preserve">Dealer Name:  </v>
      </c>
      <c r="B1" s="360"/>
      <c r="C1" s="360"/>
      <c r="D1" s="360"/>
      <c r="E1" s="360"/>
      <c r="F1" s="360"/>
      <c r="G1" s="360"/>
    </row>
    <row r="2" spans="1:20" ht="19.899999999999999" customHeight="1" x14ac:dyDescent="0.25">
      <c r="A2" s="359" t="str">
        <f>CONCATENATE("for the Year Ended December 31,  ",COVER!H9)</f>
        <v xml:space="preserve">for the Year Ended December 31,  </v>
      </c>
      <c r="B2" s="360"/>
      <c r="C2" s="360"/>
      <c r="D2" s="360"/>
      <c r="E2" s="360"/>
      <c r="F2" s="360"/>
      <c r="G2" s="360"/>
    </row>
    <row r="3" spans="1:20" ht="19.899999999999999" customHeight="1" x14ac:dyDescent="0.25">
      <c r="A3" s="584" t="s">
        <v>433</v>
      </c>
      <c r="B3" s="584"/>
      <c r="C3" s="585"/>
      <c r="D3" s="585"/>
      <c r="E3" s="585"/>
      <c r="F3" s="585"/>
      <c r="G3" s="585"/>
    </row>
    <row r="4" spans="1:20" ht="19.899999999999999" customHeight="1" x14ac:dyDescent="0.2">
      <c r="A4" s="361"/>
    </row>
    <row r="5" spans="1:20" ht="19.899999999999999" customHeight="1" x14ac:dyDescent="0.2"/>
    <row r="6" spans="1:20" ht="19.899999999999999" customHeight="1" x14ac:dyDescent="0.25">
      <c r="C6" s="586" t="str">
        <f>CONCATENATE("Current Year:  ",COVER!H9)</f>
        <v xml:space="preserve">Current Year:  </v>
      </c>
      <c r="D6" s="586"/>
      <c r="E6" s="586"/>
      <c r="F6" s="586"/>
      <c r="G6" s="586"/>
      <c r="I6" s="586" t="str">
        <f>CONCATENATE("PRIOR Year:  ",COVER!H9-1)</f>
        <v>PRIOR Year:  -1</v>
      </c>
      <c r="J6" s="586"/>
      <c r="K6" s="586"/>
      <c r="L6" s="586"/>
      <c r="M6" s="586"/>
      <c r="O6" s="587" t="s">
        <v>434</v>
      </c>
      <c r="P6" s="586"/>
      <c r="Q6" s="586"/>
      <c r="R6" s="586"/>
      <c r="S6" s="586"/>
    </row>
    <row r="7" spans="1:20" ht="19.899999999999999" customHeight="1" x14ac:dyDescent="0.25">
      <c r="A7" s="362" t="s">
        <v>262</v>
      </c>
      <c r="B7" s="363"/>
      <c r="C7" s="362" t="s">
        <v>94</v>
      </c>
      <c r="D7" s="362"/>
      <c r="E7" s="362" t="s">
        <v>95</v>
      </c>
      <c r="F7" s="362"/>
      <c r="G7" s="362" t="s">
        <v>96</v>
      </c>
      <c r="I7" s="362" t="s">
        <v>94</v>
      </c>
      <c r="J7" s="362"/>
      <c r="K7" s="362" t="s">
        <v>95</v>
      </c>
      <c r="L7" s="362"/>
      <c r="M7" s="362" t="s">
        <v>96</v>
      </c>
      <c r="O7" s="362" t="s">
        <v>94</v>
      </c>
      <c r="P7" s="362"/>
      <c r="Q7" s="362" t="s">
        <v>95</v>
      </c>
      <c r="R7" s="362"/>
      <c r="S7" s="362" t="s">
        <v>96</v>
      </c>
    </row>
    <row r="8" spans="1:20" ht="19.899999999999999" customHeight="1" x14ac:dyDescent="0.2"/>
    <row r="9" spans="1:20" ht="19.899999999999999" customHeight="1" x14ac:dyDescent="0.25">
      <c r="A9" s="349" t="s">
        <v>435</v>
      </c>
      <c r="B9" s="364"/>
      <c r="C9" s="365">
        <f>RECCOST</f>
        <v>0</v>
      </c>
      <c r="D9" s="364"/>
      <c r="E9" s="366" t="e">
        <f>'SCH B2 &amp; B3'!#REF!</f>
        <v>#REF!</v>
      </c>
      <c r="F9" s="364"/>
      <c r="G9" s="367" t="e">
        <f>IF(E9=0,0,+C9/E9)</f>
        <v>#REF!</v>
      </c>
      <c r="I9" s="365">
        <f>'SCH B2 &amp; B3 (prior yr)'!C74</f>
        <v>0</v>
      </c>
      <c r="J9" s="364"/>
      <c r="K9" s="439"/>
      <c r="L9" s="364"/>
      <c r="M9" s="368">
        <f>IF(K9=0,0,+I9/K9)</f>
        <v>0</v>
      </c>
      <c r="O9" s="369">
        <f>C9-I9</f>
        <v>0</v>
      </c>
      <c r="Q9" s="385" t="e">
        <f>E9-K9</f>
        <v>#REF!</v>
      </c>
      <c r="S9" s="367" t="e">
        <f>G9-M9</f>
        <v>#REF!</v>
      </c>
      <c r="T9" s="370" t="e">
        <f>ROUND(S9/M9,4)</f>
        <v>#REF!</v>
      </c>
    </row>
    <row r="10" spans="1:20" ht="19.899999999999999" customHeight="1" x14ac:dyDescent="0.25">
      <c r="A10" s="371"/>
      <c r="B10" s="372"/>
      <c r="C10" s="373"/>
      <c r="D10" s="372"/>
      <c r="E10" s="361"/>
      <c r="F10" s="372"/>
      <c r="G10" s="374"/>
      <c r="I10" s="373"/>
      <c r="J10" s="372"/>
      <c r="K10" s="361"/>
      <c r="L10" s="372"/>
      <c r="M10" s="374"/>
      <c r="Q10" s="386"/>
    </row>
    <row r="11" spans="1:20" ht="19.899999999999999" customHeight="1" x14ac:dyDescent="0.25">
      <c r="A11" s="349" t="s">
        <v>97</v>
      </c>
      <c r="B11" s="364"/>
      <c r="C11" s="365">
        <f>STDCOST</f>
        <v>0</v>
      </c>
      <c r="D11" s="364"/>
      <c r="E11" s="366" t="e">
        <f>'SCH B2 &amp; B3'!#REF!</f>
        <v>#REF!</v>
      </c>
      <c r="F11" s="364"/>
      <c r="G11" s="367" t="e">
        <f>IF(E11=0,0,+C11/E11)</f>
        <v>#REF!</v>
      </c>
      <c r="I11" s="365">
        <f>'SCH B2 &amp; B3 (prior yr)'!D74</f>
        <v>0</v>
      </c>
      <c r="J11" s="364"/>
      <c r="K11" s="439"/>
      <c r="L11" s="364"/>
      <c r="M11" s="368">
        <f>IF(K11=0,0,+I11/K11)</f>
        <v>0</v>
      </c>
      <c r="O11" s="369">
        <f>C11-I11</f>
        <v>0</v>
      </c>
      <c r="Q11" s="385" t="e">
        <f>E11-K11</f>
        <v>#REF!</v>
      </c>
      <c r="S11" s="367" t="e">
        <f>G11-M11</f>
        <v>#REF!</v>
      </c>
      <c r="T11" s="370" t="e">
        <f>ROUND(S11/M11,4)</f>
        <v>#REF!</v>
      </c>
    </row>
    <row r="12" spans="1:20" ht="19.899999999999999" customHeight="1" x14ac:dyDescent="0.25">
      <c r="A12" s="371"/>
      <c r="B12" s="372"/>
      <c r="C12" s="373"/>
      <c r="D12" s="372"/>
      <c r="E12" s="361"/>
      <c r="F12" s="372"/>
      <c r="G12" s="374"/>
      <c r="I12" s="373"/>
      <c r="J12" s="372"/>
      <c r="K12" s="361"/>
      <c r="L12" s="372"/>
      <c r="M12" s="374"/>
      <c r="Q12" s="386"/>
    </row>
    <row r="13" spans="1:20" ht="19.899999999999999" customHeight="1" x14ac:dyDescent="0.25">
      <c r="A13" s="349" t="s">
        <v>63</v>
      </c>
      <c r="B13" s="364"/>
      <c r="C13" s="365">
        <f>BOTTCOST</f>
        <v>0</v>
      </c>
      <c r="D13" s="364"/>
      <c r="E13" s="366" t="e">
        <f>'SCH B2 &amp; B3'!#REF!</f>
        <v>#REF!</v>
      </c>
      <c r="F13" s="364"/>
      <c r="G13" s="367" t="e">
        <f>IF(E13=0,0,+C13/E13)</f>
        <v>#REF!</v>
      </c>
      <c r="I13" s="365">
        <f>'SCH B2 &amp; B3 (prior yr)'!E74</f>
        <v>0</v>
      </c>
      <c r="J13" s="364"/>
      <c r="K13" s="439"/>
      <c r="L13" s="364"/>
      <c r="M13" s="368">
        <f>IF(K13=0,0,+I13/K13)</f>
        <v>0</v>
      </c>
      <c r="O13" s="369">
        <f>C13-I13</f>
        <v>0</v>
      </c>
      <c r="Q13" s="385" t="e">
        <f>E13-K13</f>
        <v>#REF!</v>
      </c>
      <c r="S13" s="367" t="e">
        <f>G13-M13</f>
        <v>#REF!</v>
      </c>
      <c r="T13" s="370" t="e">
        <f>ROUND(S13/M13,4)</f>
        <v>#REF!</v>
      </c>
    </row>
    <row r="14" spans="1:20" ht="19.899999999999999" customHeight="1" x14ac:dyDescent="0.25">
      <c r="A14" s="371"/>
      <c r="B14" s="372"/>
      <c r="C14" s="373"/>
      <c r="D14" s="372"/>
      <c r="E14" s="361"/>
      <c r="F14" s="372"/>
      <c r="G14" s="374"/>
      <c r="I14" s="373"/>
      <c r="J14" s="372"/>
      <c r="K14" s="361"/>
      <c r="L14" s="372"/>
      <c r="M14" s="374"/>
      <c r="Q14" s="386"/>
    </row>
    <row r="15" spans="1:20" ht="19.899999999999999" customHeight="1" x14ac:dyDescent="0.25">
      <c r="A15" s="349" t="s">
        <v>98</v>
      </c>
      <c r="B15" s="364"/>
      <c r="C15" s="365">
        <f>'SCH B2 &amp; B3'!J74</f>
        <v>0</v>
      </c>
      <c r="D15" s="364"/>
      <c r="E15" s="366" t="e">
        <f>'SCH B2 &amp; B3'!#REF!</f>
        <v>#REF!</v>
      </c>
      <c r="F15" s="364"/>
      <c r="G15" s="367" t="e">
        <f>IF(E15=0,0,+C15/E15)</f>
        <v>#REF!</v>
      </c>
      <c r="I15" s="365">
        <f>'SCH B2 &amp; B3 (prior yr)'!J74</f>
        <v>0</v>
      </c>
      <c r="J15" s="364"/>
      <c r="K15" s="439"/>
      <c r="L15" s="364"/>
      <c r="M15" s="368">
        <f>IF(K15=0,0,+I15/K15)</f>
        <v>0</v>
      </c>
      <c r="O15" s="369">
        <f>C15-I15</f>
        <v>0</v>
      </c>
      <c r="Q15" s="385" t="e">
        <f>E15-K15</f>
        <v>#REF!</v>
      </c>
      <c r="S15" s="367" t="e">
        <f>G15-M15</f>
        <v>#REF!</v>
      </c>
      <c r="T15" s="370" t="e">
        <f>ROUND(S15/M15,4)</f>
        <v>#REF!</v>
      </c>
    </row>
    <row r="16" spans="1:20" ht="19.899999999999999" customHeight="1" x14ac:dyDescent="0.25">
      <c r="A16" s="371"/>
      <c r="B16" s="372"/>
      <c r="C16" s="373"/>
      <c r="D16" s="372"/>
      <c r="E16" s="361"/>
      <c r="F16" s="372"/>
      <c r="G16" s="374"/>
      <c r="I16" s="373"/>
      <c r="J16" s="372"/>
      <c r="K16" s="361"/>
      <c r="L16" s="372"/>
      <c r="M16" s="374"/>
      <c r="Q16" s="386"/>
    </row>
    <row r="17" spans="1:20" ht="19.899999999999999" customHeight="1" x14ac:dyDescent="0.25">
      <c r="A17" s="349" t="s">
        <v>67</v>
      </c>
      <c r="B17" s="364"/>
      <c r="C17" s="365">
        <f>DELCOST</f>
        <v>0</v>
      </c>
      <c r="D17" s="364"/>
      <c r="E17" s="366" t="e">
        <f>'SCH B2 &amp; B3'!#REF!</f>
        <v>#REF!</v>
      </c>
      <c r="F17" s="364"/>
      <c r="G17" s="367" t="e">
        <f>IF(E17=0,0,+C17/E17)</f>
        <v>#REF!</v>
      </c>
      <c r="I17" s="365">
        <f>'SCH B2 &amp; B3 (prior yr)'!L74</f>
        <v>0</v>
      </c>
      <c r="J17" s="364"/>
      <c r="K17" s="439"/>
      <c r="L17" s="364"/>
      <c r="M17" s="368">
        <f>IF(K17=0,0,+I17/K17)</f>
        <v>0</v>
      </c>
      <c r="O17" s="369">
        <f>C17-I17</f>
        <v>0</v>
      </c>
      <c r="Q17" s="385" t="e">
        <f>E17-K17</f>
        <v>#REF!</v>
      </c>
      <c r="S17" s="367" t="e">
        <f>G17-M17</f>
        <v>#REF!</v>
      </c>
      <c r="T17" s="370" t="e">
        <f>ROUND(S17/M17,4)</f>
        <v>#REF!</v>
      </c>
    </row>
    <row r="18" spans="1:20" ht="19.899999999999999" customHeight="1" x14ac:dyDescent="0.25">
      <c r="A18" s="371"/>
      <c r="B18" s="372"/>
      <c r="C18" s="373"/>
      <c r="D18" s="372"/>
      <c r="E18" s="361"/>
      <c r="F18" s="372"/>
      <c r="G18" s="374"/>
      <c r="I18" s="373"/>
      <c r="J18" s="372"/>
      <c r="K18" s="361"/>
      <c r="L18" s="372"/>
      <c r="M18" s="374"/>
      <c r="Q18" s="386"/>
    </row>
    <row r="19" spans="1:20" ht="15.75" x14ac:dyDescent="0.25">
      <c r="A19" s="349" t="s">
        <v>427</v>
      </c>
      <c r="B19" s="364"/>
      <c r="C19" s="365">
        <f>'SCH B2 &amp; B3'!M74</f>
        <v>0</v>
      </c>
      <c r="D19" s="364"/>
      <c r="E19" s="366" t="e">
        <f>'SCH B2 &amp; B3'!#REF!</f>
        <v>#REF!</v>
      </c>
      <c r="F19" s="364"/>
      <c r="G19" s="367" t="e">
        <f>IF(E19=0,0,+C19/E19)</f>
        <v>#REF!</v>
      </c>
      <c r="I19" s="365">
        <f>'SCH B2 &amp; B3 (prior yr)'!M74</f>
        <v>0</v>
      </c>
      <c r="J19" s="364"/>
      <c r="K19" s="439"/>
      <c r="L19" s="364"/>
      <c r="M19" s="368">
        <f>IF(K19=0,0,+I19/K19)</f>
        <v>0</v>
      </c>
      <c r="O19" s="369">
        <f>C19-I19</f>
        <v>0</v>
      </c>
      <c r="Q19" s="385" t="e">
        <f>E19-K19</f>
        <v>#REF!</v>
      </c>
      <c r="S19" s="367" t="e">
        <f>G19-M19</f>
        <v>#REF!</v>
      </c>
      <c r="T19" s="370" t="e">
        <f>ROUND(S19/M19,4)</f>
        <v>#REF!</v>
      </c>
    </row>
    <row r="20" spans="1:20" x14ac:dyDescent="0.2">
      <c r="G20" s="374"/>
      <c r="M20" s="374"/>
      <c r="Q20" s="386"/>
    </row>
    <row r="21" spans="1:20" ht="15.75" x14ac:dyDescent="0.25">
      <c r="A21" s="362" t="s">
        <v>50</v>
      </c>
      <c r="C21" s="375">
        <f>SUM(C9:C19)</f>
        <v>0</v>
      </c>
      <c r="G21" s="367" t="e">
        <f>SUM(G9:G19)</f>
        <v>#REF!</v>
      </c>
      <c r="I21" s="376">
        <f>SUM(I9:I19)</f>
        <v>0</v>
      </c>
      <c r="M21" s="368">
        <f>SUM(M9:M19)</f>
        <v>0</v>
      </c>
      <c r="O21" s="369">
        <f>C21-I21</f>
        <v>0</v>
      </c>
      <c r="Q21" s="386"/>
      <c r="S21" s="367" t="e">
        <f>G21-M21</f>
        <v>#REF!</v>
      </c>
      <c r="T21" s="370" t="e">
        <f>ROUND(S21/M21,4)</f>
        <v>#REF!</v>
      </c>
    </row>
    <row r="22" spans="1:20" x14ac:dyDescent="0.2">
      <c r="Q22" s="386"/>
    </row>
    <row r="23" spans="1:20" ht="15.75" x14ac:dyDescent="0.25">
      <c r="A23" s="349" t="s">
        <v>442</v>
      </c>
      <c r="C23" s="365">
        <f>IC_Selling</f>
        <v>0</v>
      </c>
      <c r="Q23" s="386"/>
    </row>
    <row r="24" spans="1:20" ht="15.75" x14ac:dyDescent="0.25">
      <c r="A24" s="349" t="s">
        <v>436</v>
      </c>
      <c r="C24" s="365">
        <f>'SCH B2 &amp; B3'!F74</f>
        <v>0</v>
      </c>
      <c r="E24" s="366" t="e">
        <f>'SCH B2 &amp; B3'!#REF!</f>
        <v>#REF!</v>
      </c>
      <c r="G24" s="367" t="e">
        <f>IF(E24=0,0,+C24/E24)</f>
        <v>#REF!</v>
      </c>
      <c r="I24" s="365">
        <f>'SCH B2 &amp; B3 (prior yr)'!F74</f>
        <v>0</v>
      </c>
      <c r="K24" s="439"/>
      <c r="M24" s="368">
        <f>IF(K24=0,0,+I24/K24)</f>
        <v>0</v>
      </c>
      <c r="O24" s="369">
        <f>C24-I24</f>
        <v>0</v>
      </c>
      <c r="Q24" s="385" t="e">
        <f>E24-K24</f>
        <v>#REF!</v>
      </c>
      <c r="S24" s="367" t="e">
        <f>G24-M24</f>
        <v>#REF!</v>
      </c>
      <c r="T24" s="370"/>
    </row>
    <row r="26" spans="1:20" ht="15.75" x14ac:dyDescent="0.25">
      <c r="A26" s="362" t="s">
        <v>437</v>
      </c>
      <c r="C26" s="375">
        <f>SUM(C21:C25)</f>
        <v>0</v>
      </c>
      <c r="E26" s="419" t="e">
        <f>SUM(E9:E19)</f>
        <v>#REF!</v>
      </c>
      <c r="I26" s="376">
        <f>I21+I24</f>
        <v>0</v>
      </c>
      <c r="K26" s="419">
        <f>SUM(K9:K19)</f>
        <v>0</v>
      </c>
      <c r="N26" s="377"/>
      <c r="O26" s="369">
        <f>C26-I26</f>
        <v>0</v>
      </c>
      <c r="P26" s="377"/>
      <c r="R26" s="377"/>
      <c r="S26" s="367">
        <f>G26-M26</f>
        <v>0</v>
      </c>
    </row>
    <row r="34" spans="1:19" x14ac:dyDescent="0.2">
      <c r="A34" s="92" t="s">
        <v>443</v>
      </c>
      <c r="G34" s="367" t="e">
        <f>+G9+G11+G13+G15</f>
        <v>#REF!</v>
      </c>
      <c r="M34" s="367">
        <f>+M9+M11+M13+M15</f>
        <v>0</v>
      </c>
      <c r="S34" s="367" t="e">
        <f>G34-M34</f>
        <v>#REF!</v>
      </c>
    </row>
  </sheetData>
  <sheetProtection formatCells="0" formatColumns="0" formatRows="0"/>
  <mergeCells count="4">
    <mergeCell ref="A3:G3"/>
    <mergeCell ref="C6:G6"/>
    <mergeCell ref="I6:M6"/>
    <mergeCell ref="O6:S6"/>
  </mergeCells>
  <phoneticPr fontId="0" type="noConversion"/>
  <conditionalFormatting sqref="D10 B5:D9">
    <cfRule type="cellIs" dxfId="2" priority="3" stopIfTrue="1" operator="equal">
      <formula>0</formula>
    </cfRule>
  </conditionalFormatting>
  <conditionalFormatting sqref="I7:J7">
    <cfRule type="cellIs" dxfId="1" priority="2" stopIfTrue="1" operator="equal">
      <formula>0</formula>
    </cfRule>
  </conditionalFormatting>
  <conditionalFormatting sqref="O7:P7">
    <cfRule type="cellIs" dxfId="0" priority="1" stopIfTrue="1" operator="equal">
      <formula>0</formula>
    </cfRule>
  </conditionalFormatting>
  <printOptions horizontalCentered="1"/>
  <pageMargins left="0.5" right="0.5" top="0.75" bottom="0.75" header="0.5" footer="0.5"/>
  <pageSetup scale="63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B30C35E5D4BC4F8A250FCE1300DA8C" ma:contentTypeVersion="1" ma:contentTypeDescription="Create a new document." ma:contentTypeScope="" ma:versionID="7b15065a3855816b7ebeb2733eb421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4F716F-2E8F-4237-833A-C16C49EF4B85}"/>
</file>

<file path=customXml/itemProps2.xml><?xml version="1.0" encoding="utf-8"?>
<ds:datastoreItem xmlns:ds="http://schemas.openxmlformats.org/officeDocument/2006/customXml" ds:itemID="{B15C308C-63A9-477A-B47F-00C4F8A1BDDC}"/>
</file>

<file path=customXml/itemProps3.xml><?xml version="1.0" encoding="utf-8"?>
<ds:datastoreItem xmlns:ds="http://schemas.openxmlformats.org/officeDocument/2006/customXml" ds:itemID="{777F4E36-F8B1-446E-B7BC-E972407B08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COVER</vt:lpstr>
      <vt:lpstr>EXHIBIT A</vt:lpstr>
      <vt:lpstr>EXHIBIT B</vt:lpstr>
      <vt:lpstr>SCH B2 &amp; B3</vt:lpstr>
      <vt:lpstr>SCH B2 &amp; B3 (prior yr)</vt:lpstr>
      <vt:lpstr>SCH B2 &amp; B3 (compare)</vt:lpstr>
      <vt:lpstr>SCH B4 &amp; B5</vt:lpstr>
      <vt:lpstr>SCH B6 &amp; B7</vt:lpstr>
      <vt:lpstr>COST PER PT</vt:lpstr>
      <vt:lpstr>BOTTCOST</vt:lpstr>
      <vt:lpstr>DELCOST</vt:lpstr>
      <vt:lpstr>IC_Selling</vt:lpstr>
      <vt:lpstr>'COST PER PT'!Print_Area</vt:lpstr>
      <vt:lpstr>COVER!Print_Area</vt:lpstr>
      <vt:lpstr>'EXHIBIT A'!Print_Area</vt:lpstr>
      <vt:lpstr>'EXHIBIT B'!Print_Area</vt:lpstr>
      <vt:lpstr>'SCH B2 &amp; B3'!Print_Area</vt:lpstr>
      <vt:lpstr>'SCH B4 &amp; B5'!Print_Area</vt:lpstr>
      <vt:lpstr>'SCH B6 &amp; B7'!Print_Area</vt:lpstr>
      <vt:lpstr>'SCH B2 &amp; B3'!Print_Titles</vt:lpstr>
      <vt:lpstr>RECCOST</vt:lpstr>
      <vt:lpstr>SELLCOST</vt:lpstr>
      <vt:lpstr>STDCOST</vt:lpstr>
    </vt:vector>
  </TitlesOfParts>
  <Company>PMMB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CSA</dc:creator>
  <cp:lastModifiedBy>Zalman, Steven</cp:lastModifiedBy>
  <cp:lastPrinted>2019-05-02T14:29:24Z</cp:lastPrinted>
  <dcterms:created xsi:type="dcterms:W3CDTF">1999-05-28T17:28:51Z</dcterms:created>
  <dcterms:modified xsi:type="dcterms:W3CDTF">2020-10-22T14:19:46Z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tabName">
    <vt:lpwstr>Report</vt:lpwstr>
  </property>
  <property fmtid="{D5CDD505-2E9C-101B-9397-08002B2CF9AE}" pid="5" name="tabIndex">
    <vt:lpwstr>100</vt:lpwstr>
  </property>
  <property fmtid="{D5CDD505-2E9C-101B-9397-08002B2CF9AE}" pid="6" name="workpaperIndex">
    <vt:lpwstr>100C</vt:lpwstr>
  </property>
  <property fmtid="{D5CDD505-2E9C-101B-9397-08002B2CF9AE}" pid="7" name="Version">
    <vt:i4>20</vt:i4>
  </property>
  <property fmtid="{D5CDD505-2E9C-101B-9397-08002B2CF9AE}" pid="8" name="ContentTypeId">
    <vt:lpwstr>0x0101007EB30C35E5D4BC4F8A250FCE1300DA8C</vt:lpwstr>
  </property>
  <property fmtid="{D5CDD505-2E9C-101B-9397-08002B2CF9AE}" pid="9" name="Order">
    <vt:r8>15200</vt:r8>
  </property>
  <property fmtid="{D5CDD505-2E9C-101B-9397-08002B2CF9AE}" pid="10" name="TemplateUrl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</Properties>
</file>